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CA11" lockStructure="1"/>
  <bookViews>
    <workbookView xWindow="12585" yWindow="45" windowWidth="12630" windowHeight="12345"/>
  </bookViews>
  <sheets>
    <sheet name="Market Share Screen" sheetId="4" r:id="rId1"/>
    <sheet name="Pivotal Supplier Screen" sheetId="5" r:id="rId2"/>
    <sheet name="Legend" sheetId="6" state="hidden" r:id="rId3"/>
  </sheets>
  <definedNames>
    <definedName name="StudyYears">Legend!$B$1:$B$16</definedName>
  </definedNames>
  <calcPr calcId="145621"/>
</workbook>
</file>

<file path=xl/calcChain.xml><?xml version="1.0" encoding="utf-8"?>
<calcChain xmlns="http://schemas.openxmlformats.org/spreadsheetml/2006/main">
  <c r="C29" i="4" l="1"/>
  <c r="C45" i="4"/>
  <c r="C36" i="5"/>
  <c r="C43" i="5"/>
  <c r="C47" i="5"/>
  <c r="D45" i="4"/>
  <c r="E45" i="4"/>
  <c r="F45" i="4"/>
  <c r="C32" i="4"/>
  <c r="C12" i="5"/>
  <c r="C11" i="5"/>
  <c r="C54" i="5"/>
  <c r="C59" i="5"/>
  <c r="D47" i="5"/>
  <c r="D43" i="5"/>
  <c r="G41" i="5"/>
  <c r="E41" i="5"/>
  <c r="G40" i="5"/>
  <c r="E40" i="5"/>
  <c r="G39" i="5"/>
  <c r="E39" i="5"/>
  <c r="E43" i="5"/>
  <c r="D36" i="5"/>
  <c r="G34" i="5"/>
  <c r="E34" i="5"/>
  <c r="G33" i="5"/>
  <c r="E33" i="5"/>
  <c r="G30" i="5"/>
  <c r="E30" i="5"/>
  <c r="G29" i="5"/>
  <c r="E29" i="5"/>
  <c r="G28" i="5"/>
  <c r="E28" i="5"/>
  <c r="G26" i="5"/>
  <c r="E26" i="5"/>
  <c r="G23" i="5"/>
  <c r="G22" i="5"/>
  <c r="E22" i="5"/>
  <c r="G20" i="5"/>
  <c r="E20" i="5"/>
  <c r="G18" i="5"/>
  <c r="E18" i="5"/>
  <c r="F51" i="4"/>
  <c r="F54" i="4"/>
  <c r="E51" i="4"/>
  <c r="E54" i="4"/>
  <c r="D51" i="4"/>
  <c r="D54" i="4"/>
  <c r="C51" i="4"/>
  <c r="C54" i="4"/>
  <c r="F32" i="4"/>
  <c r="E32" i="4"/>
  <c r="D32" i="4"/>
  <c r="F29" i="4"/>
  <c r="E29" i="4"/>
  <c r="E44" i="4"/>
  <c r="D29" i="4"/>
  <c r="D45" i="5"/>
  <c r="G43" i="5"/>
  <c r="C55" i="5"/>
  <c r="E55" i="5"/>
  <c r="D44" i="4"/>
  <c r="D46" i="4"/>
  <c r="G36" i="5"/>
  <c r="C45" i="5"/>
  <c r="C56" i="5"/>
  <c r="E56" i="5"/>
  <c r="E31" i="5"/>
  <c r="G47" i="5"/>
  <c r="F44" i="4"/>
  <c r="F46" i="4"/>
  <c r="F48" i="4"/>
  <c r="C44" i="4"/>
  <c r="C46" i="4"/>
  <c r="C56" i="4"/>
  <c r="C57" i="4"/>
  <c r="C58" i="4"/>
  <c r="G58" i="4"/>
  <c r="E46" i="4"/>
  <c r="E56" i="4"/>
  <c r="E57" i="4"/>
  <c r="E58" i="4"/>
  <c r="E58" i="5"/>
  <c r="E23" i="5"/>
  <c r="G45" i="5"/>
  <c r="G49" i="5"/>
  <c r="C52" i="5"/>
  <c r="C49" i="5"/>
  <c r="F56" i="4"/>
  <c r="F57" i="4"/>
  <c r="F58" i="4"/>
  <c r="E47" i="5"/>
  <c r="E36" i="5"/>
  <c r="E45" i="5"/>
  <c r="E49" i="5"/>
  <c r="F49" i="4"/>
  <c r="E48" i="4"/>
  <c r="D48" i="4"/>
  <c r="D56" i="4"/>
  <c r="D57" i="4"/>
  <c r="D58" i="4"/>
  <c r="C48" i="4"/>
  <c r="E49" i="4"/>
  <c r="D49" i="4"/>
  <c r="C49" i="4"/>
</calcChain>
</file>

<file path=xl/sharedStrings.xml><?xml version="1.0" encoding="utf-8"?>
<sst xmlns="http://schemas.openxmlformats.org/spreadsheetml/2006/main" count="212" uniqueCount="131">
  <si>
    <t xml:space="preserve">Row </t>
  </si>
  <si>
    <t>Winter</t>
  </si>
  <si>
    <t>Spring</t>
  </si>
  <si>
    <t>Summer</t>
  </si>
  <si>
    <t>Fall</t>
  </si>
  <si>
    <t>(MW)</t>
  </si>
  <si>
    <t>A</t>
  </si>
  <si>
    <t>B</t>
  </si>
  <si>
    <t>C</t>
  </si>
  <si>
    <t>D</t>
  </si>
  <si>
    <t>Seasonal Average Planned Outages</t>
  </si>
  <si>
    <t>E</t>
  </si>
  <si>
    <t>Capacity Deductions</t>
  </si>
  <si>
    <t>F</t>
  </si>
  <si>
    <t>Average Peak Native Load in the Season</t>
  </si>
  <si>
    <t>G</t>
  </si>
  <si>
    <t>Amount of Line F Attributable to Seller, if any</t>
  </si>
  <si>
    <t>H</t>
  </si>
  <si>
    <t>I</t>
  </si>
  <si>
    <t>J</t>
  </si>
  <si>
    <t>Amount of Line I Attributable to Seller, if any</t>
  </si>
  <si>
    <t>K</t>
  </si>
  <si>
    <t>L</t>
  </si>
  <si>
    <t>M</t>
  </si>
  <si>
    <t>N</t>
  </si>
  <si>
    <t>O</t>
  </si>
  <si>
    <t>P</t>
  </si>
  <si>
    <t>Supply Calculation</t>
  </si>
  <si>
    <t>Q</t>
  </si>
  <si>
    <t>R</t>
  </si>
  <si>
    <t>S</t>
  </si>
  <si>
    <t>T</t>
  </si>
  <si>
    <t>Results (Pass if &lt; 20% and Fail if ≥ 20%)</t>
  </si>
  <si>
    <t>Row</t>
  </si>
  <si>
    <t>Generation</t>
  </si>
  <si>
    <t>Load</t>
  </si>
  <si>
    <t>Balancing Authority Area Annual Peak Load</t>
  </si>
  <si>
    <t>Average Daily Peak Native Load in Peak Month</t>
  </si>
  <si>
    <t>Amount of Line M Attributable to Seller, if any</t>
  </si>
  <si>
    <t>Net Uncommitted Supply (K-O)</t>
  </si>
  <si>
    <t>Result of Pivotal Supplier Screen (Pass if Line Q &lt; Line P)</t>
  </si>
  <si>
    <t xml:space="preserve">                                      (Fail if Line Q &gt; Line P)</t>
  </si>
  <si>
    <t>% of SIL for Seller's imported capacity -&gt;</t>
  </si>
  <si>
    <t>% of SIL for Other's imported capacity -&gt;</t>
  </si>
  <si>
    <t>Applicant-&gt;</t>
  </si>
  <si>
    <t>Market -&gt;</t>
  </si>
  <si>
    <t>Recalculated</t>
  </si>
  <si>
    <t>Enter Positive Value</t>
  </si>
  <si>
    <t>Enter Negative Value</t>
  </si>
  <si>
    <t>0 Competing Imports</t>
  </si>
  <si>
    <t>Data Year -&gt;</t>
  </si>
  <si>
    <t>A1</t>
  </si>
  <si>
    <t>U</t>
  </si>
  <si>
    <t>V</t>
  </si>
  <si>
    <t>B1</t>
  </si>
  <si>
    <t>Long-Term Firm Purchases (from outside the study area)</t>
  </si>
  <si>
    <t>As filed by the Applicant/Seller</t>
  </si>
  <si>
    <t>Reference</t>
  </si>
  <si>
    <t>L1</t>
  </si>
  <si>
    <t>M1</t>
  </si>
  <si>
    <t>F1</t>
  </si>
  <si>
    <t>Remote Capacity (from outside the study area)</t>
  </si>
  <si>
    <t>Company X BAA</t>
  </si>
  <si>
    <t>Company X, LLC (TO)</t>
  </si>
  <si>
    <r>
      <t xml:space="preserve">Non-Affiliate Capacity </t>
    </r>
    <r>
      <rPr>
        <b/>
        <sz val="10"/>
        <rFont val="Arial"/>
        <family val="2"/>
      </rPr>
      <t>(owned or controlled)</t>
    </r>
  </si>
  <si>
    <r>
      <t xml:space="preserve">Seller and Affiliate Capacity </t>
    </r>
    <r>
      <rPr>
        <b/>
        <sz val="10"/>
        <rFont val="Arial"/>
        <family val="2"/>
      </rPr>
      <t>(owned or controlled)</t>
    </r>
  </si>
  <si>
    <t>E1</t>
  </si>
  <si>
    <r>
      <t xml:space="preserve">Amount of Line I Attributable to </t>
    </r>
    <r>
      <rPr>
        <sz val="13"/>
        <rFont val="Arial"/>
        <family val="2"/>
      </rPr>
      <t>Seller</t>
    </r>
    <r>
      <rPr>
        <sz val="11"/>
        <rFont val="Arial"/>
        <family val="2"/>
      </rPr>
      <t>, if any</t>
    </r>
  </si>
  <si>
    <t>Study Area -&gt;</t>
  </si>
  <si>
    <r>
      <t xml:space="preserve">Remote Capacity </t>
    </r>
    <r>
      <rPr>
        <sz val="10"/>
        <rFont val="Arial"/>
        <family val="2"/>
      </rPr>
      <t>(from outside the study area)</t>
    </r>
  </si>
  <si>
    <r>
      <t xml:space="preserve">Long-Term Firm Purchases </t>
    </r>
    <r>
      <rPr>
        <sz val="10"/>
        <rFont val="Arial"/>
        <family val="2"/>
      </rPr>
      <t>(from outside the study area)</t>
    </r>
  </si>
  <si>
    <t>Study Area Reserve Requirement</t>
  </si>
  <si>
    <r>
      <t xml:space="preserve">Installed Capacity </t>
    </r>
    <r>
      <rPr>
        <sz val="10"/>
        <rFont val="Arial"/>
        <family val="2"/>
      </rPr>
      <t>(from inside the study area)</t>
    </r>
  </si>
  <si>
    <r>
      <t xml:space="preserve">Long-Term Firm Purchases </t>
    </r>
    <r>
      <rPr>
        <sz val="10"/>
        <rFont val="Arial"/>
        <family val="2"/>
      </rPr>
      <t>(from inside the study area)</t>
    </r>
  </si>
  <si>
    <t>worksheet X</t>
  </si>
  <si>
    <t xml:space="preserve">Part I – Pivotal Supplier Analysis </t>
  </si>
  <si>
    <r>
      <t xml:space="preserve">Appendix A: Standard Screen Format </t>
    </r>
    <r>
      <rPr>
        <b/>
        <sz val="11"/>
        <rFont val="Arial"/>
        <family val="2"/>
      </rPr>
      <t>(Data provided for illustrative purposes only)</t>
    </r>
  </si>
  <si>
    <t>Appendix A: Standard Screen Format (Data provided for illustrative purposes only)</t>
  </si>
  <si>
    <t>Seller and Affiliate Capacity (owned, controlled or under LT contract)</t>
  </si>
  <si>
    <t>Installed Capacity (inside the study area)</t>
  </si>
  <si>
    <t>Long-Term Firm Purchases (inside the study area)</t>
  </si>
  <si>
    <t>Amount of Line F Attributable to Non-Affiliates, if any</t>
  </si>
  <si>
    <t>Amount of Line I Attributable to Non-Affiliates, if any</t>
  </si>
  <si>
    <t>Non-Affiliate Capacity (owned, controlled or under LT contract)</t>
  </si>
  <si>
    <t xml:space="preserve">Uncommitted Capacity Imports </t>
  </si>
  <si>
    <t>Uncommitted Capacity Imports</t>
  </si>
  <si>
    <t>Total Imports (Sum D,H), as filed by Seller -&gt;</t>
  </si>
  <si>
    <t>Other sellers should use Commission-accepted SIL values, if they exist for the study area and study period.  If these values do not exist, sellers should</t>
  </si>
  <si>
    <t>SIL value* -&gt;</t>
  </si>
  <si>
    <t>Do Total Imports exceed the SIL value? -&gt;</t>
  </si>
  <si>
    <t>Do Total Imports exceed SIL value? (is U&lt;=V)</t>
  </si>
  <si>
    <t>SIL value*</t>
  </si>
  <si>
    <r>
      <t xml:space="preserve">Long-Term Firm Sales </t>
    </r>
    <r>
      <rPr>
        <sz val="10"/>
        <rFont val="Arial"/>
        <family val="2"/>
      </rPr>
      <t>(in and outside the study area)</t>
    </r>
  </si>
  <si>
    <t>use SIL values that have been filed but not accepted.</t>
  </si>
  <si>
    <r>
      <t>* Transmission owners filing triennials should use the SIL values from their Submittal 1, Row 10 (</t>
    </r>
    <r>
      <rPr>
        <i/>
        <sz val="10"/>
        <rFont val="Arial"/>
        <family val="2"/>
      </rPr>
      <t>see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Puget Sound Energy, Inc.,</t>
    </r>
    <r>
      <rPr>
        <sz val="10"/>
        <rFont val="Arial"/>
        <family val="2"/>
      </rPr>
      <t xml:space="preserve">135 FERC </t>
    </r>
    <r>
      <rPr>
        <sz val="10"/>
        <rFont val="Calibri"/>
        <family val="2"/>
      </rPr>
      <t>¶</t>
    </r>
    <r>
      <rPr>
        <sz val="10"/>
        <rFont val="Arial"/>
        <family val="2"/>
      </rPr>
      <t xml:space="preserve"> 61,254 (2011)).</t>
    </r>
  </si>
  <si>
    <t>Long-Term Firm Sales (in and outside the study area)</t>
  </si>
  <si>
    <t>Dec 2011-Nov 2012</t>
  </si>
  <si>
    <t>Staff Notes:</t>
  </si>
  <si>
    <r>
      <t xml:space="preserve">  Data Year </t>
    </r>
    <r>
      <rPr>
        <sz val="11"/>
        <rFont val="Arial"/>
        <family val="2"/>
      </rPr>
      <t>-&gt;</t>
    </r>
  </si>
  <si>
    <t>Dec 2008-Nov 2009</t>
  </si>
  <si>
    <t>Dec 2009-Nov 2010</t>
  </si>
  <si>
    <t>Dec 2010-Nov 2011</t>
  </si>
  <si>
    <t>Dec 2012-Nov 2013</t>
  </si>
  <si>
    <t>Dec 2013-Nov 2014</t>
  </si>
  <si>
    <t>Dec 2014-Nov 2015</t>
  </si>
  <si>
    <t>Dec 2015-Nov 2016</t>
  </si>
  <si>
    <t>Dec 2016-Nov 2017</t>
  </si>
  <si>
    <t>Dec 2017-Nov 2018</t>
  </si>
  <si>
    <t>Dec 2018-Nov 2019</t>
  </si>
  <si>
    <t>Dec 2019-Nov 2020</t>
  </si>
  <si>
    <t>Dec 2020-Nov 2021</t>
  </si>
  <si>
    <t>Dec 2022-Nov 2023</t>
  </si>
  <si>
    <t>Dec 2021-Nov 2022</t>
  </si>
  <si>
    <t xml:space="preserve">Part II – Market Share Analysis </t>
  </si>
  <si>
    <t>Wholesale Load (L-M)</t>
  </si>
  <si>
    <t xml:space="preserve">                    Don't enter values into an outlined cell (black values)</t>
  </si>
  <si>
    <t>Total Uncommitted Supply (A+A1+B+B1+D+E+E1+F+F1+H-C-G-I-M)</t>
  </si>
  <si>
    <t>Seller's Uncommitted Capacity (A+A1+B+B1+D-C-J-N)</t>
  </si>
  <si>
    <t>The file differs from the file published in the NOPR:</t>
  </si>
  <si>
    <t>1. All entered values must be positive (no parenthesis/negative numbers)</t>
  </si>
  <si>
    <t>3. The text in row 13 "Date of Filing" has been replaced with "Data Year"</t>
  </si>
  <si>
    <t>Total Competing Supply (L+L1+M+M1+P-H-K-N-O)</t>
  </si>
  <si>
    <t>Seller's Uncommitted Capacity (A+A1+B+B1+E-C-D-G-J)</t>
  </si>
  <si>
    <t>Total Seasonal Uncommitted Capacity (Q+R)</t>
  </si>
  <si>
    <t>Total Imports, as filed by Seller (E+P)</t>
  </si>
  <si>
    <r>
      <t xml:space="preserve">Seller's Market Share </t>
    </r>
    <r>
      <rPr>
        <sz val="12"/>
        <rFont val="Arial"/>
        <family val="2"/>
      </rPr>
      <t>(R÷S)</t>
    </r>
  </si>
  <si>
    <t>2. The formulas (and the text in the row description) have been changed to reflect number 1.</t>
  </si>
  <si>
    <r>
      <rPr>
        <sz val="11"/>
        <rFont val="Arial"/>
        <family val="2"/>
      </rPr>
      <t>4. Instruction</t>
    </r>
    <r>
      <rPr>
        <b/>
        <sz val="11"/>
        <rFont val="Arial"/>
        <family val="2"/>
      </rPr>
      <t xml:space="preserve">: </t>
    </r>
    <r>
      <rPr>
        <i/>
        <sz val="11"/>
        <rFont val="Arial"/>
        <family val="2"/>
      </rPr>
      <t>Enter all numeric values as positive numbers (blue values)</t>
    </r>
  </si>
  <si>
    <r>
      <rPr>
        <sz val="11"/>
        <rFont val="Arial"/>
        <family val="2"/>
      </rPr>
      <t>3. Instruction</t>
    </r>
    <r>
      <rPr>
        <b/>
        <sz val="11"/>
        <rFont val="Arial"/>
        <family val="2"/>
      </rPr>
      <t xml:space="preserve">: </t>
    </r>
    <r>
      <rPr>
        <i/>
        <sz val="11"/>
        <rFont val="Arial"/>
        <family val="2"/>
      </rPr>
      <t>Enter all numeric values as positive numbers (blue values)</t>
    </r>
  </si>
  <si>
    <t>Result of Pivotal Supplier Screen w/o Competing Imports</t>
  </si>
  <si>
    <r>
      <t xml:space="preserve">Seller's Market Share </t>
    </r>
    <r>
      <rPr>
        <sz val="12"/>
        <rFont val="Arial"/>
        <family val="2"/>
      </rPr>
      <t>w/o Competing Imports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</si>
</sst>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\-mmm\-yy;@"/>
    <numFmt numFmtId="167" formatCode=";;;"/>
  </numFmts>
  <fonts count="2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u/>
      <sz val="12"/>
      <color indexed="12"/>
      <name val="Arial"/>
      <family val="2"/>
    </font>
    <font>
      <b/>
      <sz val="11"/>
      <color indexed="12"/>
      <name val="Arial"/>
      <family val="2"/>
    </font>
    <font>
      <sz val="10"/>
      <color indexed="11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9"/>
      <color indexed="8"/>
      <name val="Arial"/>
      <family val="2"/>
    </font>
    <font>
      <b/>
      <sz val="12"/>
      <color indexed="12"/>
      <name val="Arial"/>
      <family val="2"/>
    </font>
    <font>
      <sz val="12"/>
      <name val="Verdana"/>
      <family val="2"/>
    </font>
    <font>
      <i/>
      <sz val="10"/>
      <name val="Arial"/>
      <family val="2"/>
    </font>
    <font>
      <sz val="10"/>
      <name val="Calibri"/>
      <family val="2"/>
    </font>
    <font>
      <strike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164" fontId="7" fillId="0" borderId="0" xfId="1" applyNumberFormat="1" applyFont="1" applyFill="1" applyBorder="1" applyProtection="1"/>
    <xf numFmtId="164" fontId="13" fillId="0" borderId="0" xfId="1" applyNumberFormat="1" applyFont="1" applyFill="1" applyBorder="1" applyProtection="1"/>
    <xf numFmtId="3" fontId="7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0" fontId="2" fillId="0" borderId="0" xfId="0" applyFont="1" applyProtection="1"/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14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4" fillId="0" borderId="0" xfId="0" applyNumberFormat="1" applyFont="1" applyProtection="1"/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10" fontId="4" fillId="0" borderId="0" xfId="0" applyNumberFormat="1" applyFont="1" applyProtection="1"/>
    <xf numFmtId="0" fontId="0" fillId="0" borderId="0" xfId="0" applyFill="1" applyProtection="1"/>
    <xf numFmtId="0" fontId="7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Protection="1"/>
    <xf numFmtId="164" fontId="10" fillId="0" borderId="0" xfId="1" applyNumberFormat="1" applyFont="1" applyFill="1" applyProtection="1"/>
    <xf numFmtId="164" fontId="11" fillId="0" borderId="0" xfId="1" applyNumberFormat="1" applyFont="1" applyFill="1" applyProtection="1"/>
    <xf numFmtId="164" fontId="12" fillId="0" borderId="0" xfId="1" applyNumberFormat="1" applyFont="1" applyFill="1" applyProtection="1"/>
    <xf numFmtId="164" fontId="7" fillId="0" borderId="0" xfId="1" applyNumberFormat="1" applyFont="1" applyFill="1" applyProtection="1"/>
    <xf numFmtId="0" fontId="0" fillId="0" borderId="0" xfId="0" applyFill="1" applyBorder="1" applyProtection="1"/>
    <xf numFmtId="164" fontId="10" fillId="0" borderId="0" xfId="1" applyNumberFormat="1" applyFont="1" applyFill="1" applyBorder="1" applyProtection="1"/>
    <xf numFmtId="164" fontId="12" fillId="0" borderId="0" xfId="1" applyNumberFormat="1" applyFont="1" applyFill="1" applyBorder="1" applyProtection="1"/>
    <xf numFmtId="164" fontId="1" fillId="0" borderId="2" xfId="1" applyNumberFormat="1" applyFont="1" applyBorder="1" applyProtection="1"/>
    <xf numFmtId="4" fontId="0" fillId="0" borderId="3" xfId="0" applyNumberFormat="1" applyBorder="1" applyProtection="1"/>
    <xf numFmtId="164" fontId="0" fillId="0" borderId="2" xfId="0" applyNumberFormat="1" applyBorder="1" applyProtection="1"/>
    <xf numFmtId="0" fontId="1" fillId="0" borderId="0" xfId="0" applyFont="1" applyAlignment="1" applyProtection="1">
      <alignment horizontal="left"/>
    </xf>
    <xf numFmtId="3" fontId="0" fillId="0" borderId="0" xfId="0" applyNumberFormat="1" applyFill="1" applyBorder="1" applyProtection="1"/>
    <xf numFmtId="164" fontId="0" fillId="0" borderId="0" xfId="0" applyNumberFormat="1" applyFill="1" applyBorder="1" applyProtection="1"/>
    <xf numFmtId="4" fontId="0" fillId="0" borderId="4" xfId="0" applyNumberFormat="1" applyBorder="1" applyProtection="1"/>
    <xf numFmtId="164" fontId="0" fillId="0" borderId="3" xfId="0" applyNumberFormat="1" applyBorder="1" applyProtection="1"/>
    <xf numFmtId="0" fontId="7" fillId="0" borderId="0" xfId="0" applyFont="1" applyBorder="1" applyProtection="1"/>
    <xf numFmtId="164" fontId="0" fillId="0" borderId="3" xfId="0" applyNumberFormat="1" applyFill="1" applyBorder="1" applyProtection="1"/>
    <xf numFmtId="164" fontId="1" fillId="0" borderId="0" xfId="1" applyNumberFormat="1" applyFill="1" applyBorder="1" applyProtection="1"/>
    <xf numFmtId="164" fontId="0" fillId="0" borderId="4" xfId="0" applyNumberFormat="1" applyFill="1" applyBorder="1" applyProtection="1"/>
    <xf numFmtId="43" fontId="0" fillId="0" borderId="0" xfId="0" applyNumberFormat="1" applyFill="1" applyBorder="1" applyProtection="1"/>
    <xf numFmtId="0" fontId="15" fillId="0" borderId="0" xfId="0" applyFont="1" applyProtection="1"/>
    <xf numFmtId="0" fontId="16" fillId="0" borderId="0" xfId="0" applyFont="1" applyProtection="1"/>
    <xf numFmtId="164" fontId="16" fillId="0" borderId="0" xfId="1" applyNumberFormat="1" applyFont="1" applyFill="1" applyBorder="1" applyProtection="1">
      <protection locked="0"/>
    </xf>
    <xf numFmtId="3" fontId="7" fillId="0" borderId="5" xfId="0" applyNumberFormat="1" applyFont="1" applyBorder="1" applyProtection="1"/>
    <xf numFmtId="0" fontId="9" fillId="0" borderId="6" xfId="0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0" xfId="0" applyNumberFormat="1" applyProtection="1"/>
    <xf numFmtId="164" fontId="7" fillId="0" borderId="7" xfId="1" applyNumberFormat="1" applyFont="1" applyFill="1" applyBorder="1" applyProtection="1"/>
    <xf numFmtId="164" fontId="7" fillId="0" borderId="0" xfId="1" applyNumberFormat="1" applyFont="1" applyBorder="1" applyProtection="1"/>
    <xf numFmtId="164" fontId="7" fillId="0" borderId="8" xfId="1" applyNumberFormat="1" applyFont="1" applyBorder="1" applyProtection="1"/>
    <xf numFmtId="164" fontId="13" fillId="0" borderId="0" xfId="1" applyNumberFormat="1" applyFont="1" applyBorder="1" applyProtection="1"/>
    <xf numFmtId="164" fontId="7" fillId="0" borderId="7" xfId="1" applyNumberFormat="1" applyFont="1" applyBorder="1" applyProtection="1"/>
    <xf numFmtId="164" fontId="13" fillId="0" borderId="7" xfId="1" applyNumberFormat="1" applyFont="1" applyBorder="1" applyProtection="1"/>
    <xf numFmtId="0" fontId="9" fillId="0" borderId="8" xfId="0" applyFont="1" applyBorder="1" applyAlignment="1" applyProtection="1">
      <alignment horizontal="center"/>
    </xf>
    <xf numFmtId="37" fontId="0" fillId="0" borderId="0" xfId="0" applyNumberFormat="1" applyProtection="1"/>
    <xf numFmtId="37" fontId="0" fillId="0" borderId="0" xfId="0" applyNumberFormat="1" applyBorder="1" applyProtection="1"/>
    <xf numFmtId="37" fontId="7" fillId="0" borderId="9" xfId="1" applyNumberFormat="1" applyFont="1" applyFill="1" applyBorder="1" applyProtection="1"/>
    <xf numFmtId="37" fontId="7" fillId="0" borderId="10" xfId="1" applyNumberFormat="1" applyFont="1" applyFill="1" applyBorder="1" applyProtection="1"/>
    <xf numFmtId="37" fontId="7" fillId="0" borderId="7" xfId="1" applyNumberFormat="1" applyFont="1" applyFill="1" applyBorder="1" applyProtection="1"/>
    <xf numFmtId="37" fontId="7" fillId="0" borderId="5" xfId="1" applyNumberFormat="1" applyFont="1" applyFill="1" applyBorder="1" applyProtection="1"/>
    <xf numFmtId="37" fontId="6" fillId="0" borderId="5" xfId="1" applyNumberFormat="1" applyFont="1" applyFill="1" applyBorder="1" applyAlignment="1" applyProtection="1">
      <alignment horizontal="center"/>
    </xf>
    <xf numFmtId="37" fontId="7" fillId="0" borderId="11" xfId="1" applyNumberFormat="1" applyFont="1" applyBorder="1" applyProtection="1"/>
    <xf numFmtId="37" fontId="7" fillId="0" borderId="12" xfId="1" applyNumberFormat="1" applyFont="1" applyBorder="1" applyProtection="1"/>
    <xf numFmtId="37" fontId="7" fillId="0" borderId="5" xfId="1" applyNumberFormat="1" applyFont="1" applyBorder="1" applyProtection="1"/>
    <xf numFmtId="37" fontId="13" fillId="0" borderId="5" xfId="1" applyNumberFormat="1" applyFont="1" applyBorder="1" applyProtection="1"/>
    <xf numFmtId="37" fontId="7" fillId="0" borderId="0" xfId="1" applyNumberFormat="1" applyFont="1" applyFill="1" applyProtection="1"/>
    <xf numFmtId="37" fontId="7" fillId="0" borderId="9" xfId="1" applyNumberFormat="1" applyFont="1" applyBorder="1" applyProtection="1"/>
    <xf numFmtId="0" fontId="4" fillId="0" borderId="0" xfId="0" applyFont="1" applyBorder="1" applyProtection="1"/>
    <xf numFmtId="37" fontId="7" fillId="0" borderId="0" xfId="1" applyNumberFormat="1" applyFont="1" applyBorder="1" applyProtection="1">
      <protection locked="0"/>
    </xf>
    <xf numFmtId="0" fontId="0" fillId="0" borderId="0" xfId="0" applyFill="1" applyAlignment="1" applyProtection="1">
      <alignment wrapText="1"/>
    </xf>
    <xf numFmtId="0" fontId="19" fillId="0" borderId="0" xfId="0" applyFont="1" applyProtection="1"/>
    <xf numFmtId="0" fontId="17" fillId="0" borderId="0" xfId="0" applyFont="1" applyProtection="1"/>
    <xf numFmtId="0" fontId="4" fillId="2" borderId="0" xfId="0" applyFont="1" applyFill="1" applyProtection="1"/>
    <xf numFmtId="37" fontId="0" fillId="3" borderId="0" xfId="0" applyNumberFormat="1" applyFill="1" applyBorder="1" applyProtection="1"/>
    <xf numFmtId="37" fontId="7" fillId="3" borderId="7" xfId="1" applyNumberFormat="1" applyFont="1" applyFill="1" applyBorder="1" applyProtection="1"/>
    <xf numFmtId="37" fontId="0" fillId="3" borderId="0" xfId="0" applyNumberFormat="1" applyFill="1" applyProtection="1"/>
    <xf numFmtId="37" fontId="7" fillId="3" borderId="5" xfId="1" applyNumberFormat="1" applyFont="1" applyFill="1" applyBorder="1" applyProtection="1"/>
    <xf numFmtId="0" fontId="0" fillId="3" borderId="0" xfId="0" applyFill="1" applyProtection="1"/>
    <xf numFmtId="0" fontId="6" fillId="3" borderId="0" xfId="0" applyFont="1" applyFill="1" applyProtection="1"/>
    <xf numFmtId="0" fontId="4" fillId="3" borderId="0" xfId="0" applyFont="1" applyFill="1" applyBorder="1" applyProtection="1"/>
    <xf numFmtId="0" fontId="22" fillId="3" borderId="0" xfId="0" applyFont="1" applyFill="1"/>
    <xf numFmtId="0" fontId="8" fillId="3" borderId="0" xfId="0" applyFont="1" applyFill="1" applyBorder="1" applyProtection="1"/>
    <xf numFmtId="37" fontId="7" fillId="0" borderId="0" xfId="1" applyNumberFormat="1" applyFont="1" applyBorder="1" applyProtection="1"/>
    <xf numFmtId="37" fontId="10" fillId="0" borderId="0" xfId="1" applyNumberFormat="1" applyFont="1" applyBorder="1" applyProtection="1">
      <protection locked="0"/>
    </xf>
    <xf numFmtId="37" fontId="7" fillId="0" borderId="8" xfId="1" applyNumberFormat="1" applyFont="1" applyFill="1" applyBorder="1" applyProtection="1"/>
    <xf numFmtId="37" fontId="10" fillId="3" borderId="0" xfId="1" applyNumberFormat="1" applyFont="1" applyFill="1" applyBorder="1" applyProtection="1">
      <protection locked="0"/>
    </xf>
    <xf numFmtId="37" fontId="13" fillId="0" borderId="0" xfId="1" applyNumberFormat="1" applyFont="1" applyBorder="1" applyProtection="1"/>
    <xf numFmtId="3" fontId="7" fillId="0" borderId="0" xfId="0" applyNumberFormat="1" applyFont="1" applyBorder="1" applyProtection="1"/>
    <xf numFmtId="0" fontId="9" fillId="0" borderId="0" xfId="0" applyFont="1" applyBorder="1" applyAlignment="1" applyProtection="1">
      <alignment horizontal="center"/>
    </xf>
    <xf numFmtId="0" fontId="6" fillId="3" borderId="0" xfId="0" applyFont="1" applyFill="1" applyBorder="1" applyProtection="1"/>
    <xf numFmtId="0" fontId="0" fillId="3" borderId="0" xfId="0" applyFill="1" applyBorder="1" applyProtection="1"/>
    <xf numFmtId="0" fontId="9" fillId="0" borderId="1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/>
    <xf numFmtId="166" fontId="23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Protection="1"/>
    <xf numFmtId="0" fontId="23" fillId="0" borderId="0" xfId="0" applyFont="1" applyProtection="1"/>
    <xf numFmtId="0" fontId="7" fillId="2" borderId="0" xfId="0" applyFont="1" applyFill="1" applyProtection="1"/>
    <xf numFmtId="0" fontId="6" fillId="0" borderId="0" xfId="0" applyFont="1" applyAlignment="1" applyProtection="1">
      <alignment horizontal="center"/>
    </xf>
    <xf numFmtId="0" fontId="7" fillId="3" borderId="0" xfId="0" applyFont="1" applyFill="1" applyProtection="1"/>
    <xf numFmtId="37" fontId="10" fillId="0" borderId="0" xfId="1" applyNumberFormat="1" applyFont="1" applyProtection="1">
      <protection locked="0"/>
    </xf>
    <xf numFmtId="37" fontId="7" fillId="0" borderId="0" xfId="0" applyNumberFormat="1" applyFont="1" applyProtection="1"/>
    <xf numFmtId="0" fontId="7" fillId="2" borderId="0" xfId="0" applyFont="1" applyFill="1" applyAlignment="1" applyProtection="1">
      <alignment horizontal="left"/>
    </xf>
    <xf numFmtId="37" fontId="10" fillId="2" borderId="0" xfId="1" applyNumberFormat="1" applyFont="1" applyFill="1" applyProtection="1">
      <protection locked="0"/>
    </xf>
    <xf numFmtId="37" fontId="24" fillId="0" borderId="0" xfId="0" applyNumberFormat="1" applyFont="1" applyProtection="1"/>
    <xf numFmtId="37" fontId="12" fillId="0" borderId="0" xfId="1" applyNumberFormat="1" applyFont="1" applyProtection="1">
      <protection locked="0"/>
    </xf>
    <xf numFmtId="37" fontId="7" fillId="0" borderId="14" xfId="1" applyNumberFormat="1" applyFont="1" applyBorder="1" applyProtection="1"/>
    <xf numFmtId="37" fontId="7" fillId="0" borderId="15" xfId="1" applyNumberFormat="1" applyFont="1" applyBorder="1" applyProtection="1"/>
    <xf numFmtId="37" fontId="7" fillId="0" borderId="16" xfId="1" applyNumberFormat="1" applyFont="1" applyBorder="1" applyProtection="1"/>
    <xf numFmtId="37" fontId="12" fillId="0" borderId="0" xfId="1" applyNumberFormat="1" applyFont="1" applyProtection="1"/>
    <xf numFmtId="3" fontId="7" fillId="0" borderId="0" xfId="0" applyNumberFormat="1" applyFont="1" applyProtection="1"/>
    <xf numFmtId="37" fontId="7" fillId="0" borderId="17" xfId="0" applyNumberFormat="1" applyFont="1" applyBorder="1" applyProtection="1"/>
    <xf numFmtId="37" fontId="7" fillId="0" borderId="18" xfId="0" applyNumberFormat="1" applyFont="1" applyBorder="1" applyProtection="1"/>
    <xf numFmtId="37" fontId="7" fillId="0" borderId="0" xfId="0" applyNumberFormat="1" applyFont="1" applyBorder="1" applyProtection="1"/>
    <xf numFmtId="37" fontId="7" fillId="0" borderId="19" xfId="0" applyNumberFormat="1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7" fillId="3" borderId="0" xfId="0" applyFont="1" applyFill="1" applyBorder="1" applyProtection="1"/>
    <xf numFmtId="0" fontId="7" fillId="0" borderId="0" xfId="0" applyFont="1" applyBorder="1" applyAlignment="1" applyProtection="1">
      <alignment horizontal="center"/>
    </xf>
    <xf numFmtId="0" fontId="7" fillId="3" borderId="0" xfId="0" applyFont="1" applyFill="1" applyAlignment="1" applyProtection="1">
      <alignment horizontal="left"/>
    </xf>
    <xf numFmtId="37" fontId="7" fillId="3" borderId="14" xfId="0" applyNumberFormat="1" applyFont="1" applyFill="1" applyBorder="1" applyProtection="1"/>
    <xf numFmtId="164" fontId="10" fillId="3" borderId="0" xfId="1" applyNumberFormat="1" applyFont="1" applyFill="1" applyProtection="1">
      <protection locked="0"/>
    </xf>
    <xf numFmtId="0" fontId="7" fillId="3" borderId="1" xfId="0" applyFont="1" applyFill="1" applyBorder="1" applyAlignment="1" applyProtection="1">
      <alignment horizontal="center"/>
    </xf>
    <xf numFmtId="0" fontId="1" fillId="0" borderId="0" xfId="0" applyFont="1" applyBorder="1" applyProtection="1"/>
    <xf numFmtId="164" fontId="1" fillId="0" borderId="0" xfId="0" applyNumberFormat="1" applyFont="1" applyFill="1" applyBorder="1" applyProtection="1"/>
    <xf numFmtId="164" fontId="1" fillId="0" borderId="0" xfId="1" applyNumberFormat="1" applyFont="1" applyFill="1" applyBorder="1" applyProtection="1"/>
    <xf numFmtId="0" fontId="1" fillId="0" borderId="0" xfId="0" applyFont="1" applyFill="1" applyBorder="1" applyProtection="1"/>
    <xf numFmtId="43" fontId="1" fillId="0" borderId="0" xfId="0" applyNumberFormat="1" applyFont="1" applyFill="1" applyBorder="1" applyProtection="1"/>
    <xf numFmtId="0" fontId="1" fillId="0" borderId="0" xfId="0" applyFont="1" applyFill="1" applyProtection="1"/>
    <xf numFmtId="0" fontId="4" fillId="0" borderId="0" xfId="0" applyFont="1" applyAlignment="1" applyProtection="1">
      <alignment horizontal="right"/>
    </xf>
    <xf numFmtId="0" fontId="1" fillId="0" borderId="0" xfId="0" applyFont="1"/>
    <xf numFmtId="37" fontId="7" fillId="0" borderId="20" xfId="0" applyNumberFormat="1" applyFont="1" applyBorder="1" applyProtection="1"/>
    <xf numFmtId="37" fontId="7" fillId="0" borderId="21" xfId="0" applyNumberFormat="1" applyFont="1" applyBorder="1" applyProtection="1"/>
    <xf numFmtId="37" fontId="7" fillId="0" borderId="22" xfId="0" applyNumberFormat="1" applyFont="1" applyBorder="1" applyProtection="1"/>
    <xf numFmtId="37" fontId="7" fillId="0" borderId="23" xfId="0" applyNumberFormat="1" applyFont="1" applyBorder="1" applyProtection="1"/>
    <xf numFmtId="37" fontId="7" fillId="0" borderId="24" xfId="0" applyNumberFormat="1" applyFont="1" applyBorder="1" applyProtection="1"/>
    <xf numFmtId="0" fontId="18" fillId="0" borderId="0" xfId="0" applyFont="1" applyBorder="1" applyProtection="1"/>
    <xf numFmtId="37" fontId="7" fillId="0" borderId="1" xfId="1" applyNumberFormat="1" applyFont="1" applyBorder="1" applyProtection="1"/>
    <xf numFmtId="0" fontId="3" fillId="0" borderId="1" xfId="0" applyFont="1" applyBorder="1" applyProtection="1"/>
    <xf numFmtId="165" fontId="7" fillId="0" borderId="18" xfId="0" applyNumberFormat="1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right"/>
    </xf>
    <xf numFmtId="165" fontId="7" fillId="0" borderId="19" xfId="0" applyNumberFormat="1" applyFont="1" applyBorder="1" applyAlignment="1" applyProtection="1">
      <alignment horizontal="right"/>
    </xf>
    <xf numFmtId="0" fontId="7" fillId="0" borderId="22" xfId="0" applyFont="1" applyBorder="1" applyAlignment="1" applyProtection="1">
      <alignment horizontal="right"/>
    </xf>
    <xf numFmtId="0" fontId="7" fillId="0" borderId="23" xfId="0" applyFont="1" applyBorder="1" applyAlignment="1" applyProtection="1">
      <alignment horizontal="right"/>
    </xf>
    <xf numFmtId="0" fontId="7" fillId="0" borderId="24" xfId="0" applyFont="1" applyBorder="1" applyAlignment="1" applyProtection="1">
      <alignment horizontal="right"/>
    </xf>
    <xf numFmtId="164" fontId="10" fillId="0" borderId="0" xfId="1" applyNumberFormat="1" applyFont="1" applyFill="1" applyProtection="1">
      <protection locked="0"/>
    </xf>
    <xf numFmtId="0" fontId="27" fillId="0" borderId="0" xfId="0" applyFont="1" applyProtection="1"/>
    <xf numFmtId="0" fontId="23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7" fillId="0" borderId="17" xfId="0" applyNumberFormat="1" applyFont="1" applyBorder="1" applyAlignment="1" applyProtection="1">
      <alignment horizontal="right"/>
    </xf>
    <xf numFmtId="165" fontId="7" fillId="0" borderId="20" xfId="0" applyNumberFormat="1" applyFont="1" applyBorder="1" applyAlignment="1" applyProtection="1">
      <alignment horizontal="right"/>
    </xf>
    <xf numFmtId="165" fontId="7" fillId="0" borderId="21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167" fontId="0" fillId="0" borderId="0" xfId="0" applyNumberFormat="1" applyProtection="1"/>
    <xf numFmtId="0" fontId="7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8" fillId="0" borderId="0" xfId="0" applyFont="1" applyProtection="1">
      <protection locked="0"/>
    </xf>
    <xf numFmtId="164" fontId="12" fillId="0" borderId="0" xfId="1" applyNumberFormat="1" applyFont="1" applyFill="1" applyProtection="1">
      <protection locked="0"/>
    </xf>
    <xf numFmtId="164" fontId="7" fillId="0" borderId="0" xfId="1" applyNumberFormat="1" applyFont="1" applyFill="1" applyProtection="1">
      <protection locked="0"/>
    </xf>
    <xf numFmtId="164" fontId="7" fillId="0" borderId="0" xfId="1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+@sum(c9..c12)" TargetMode="External"/><Relationship Id="rId2" Type="http://schemas.openxmlformats.org/officeDocument/2006/relationships/hyperlink" Target="mailto:+@sum(c9..c12)" TargetMode="External"/><Relationship Id="rId1" Type="http://schemas.openxmlformats.org/officeDocument/2006/relationships/hyperlink" Target="mailto:+@sum(c9..c12)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+@sum(c9..c12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zoomScaleNormal="100" workbookViewId="0">
      <selection activeCell="B16" sqref="B16"/>
    </sheetView>
  </sheetViews>
  <sheetFormatPr defaultRowHeight="12.75" x14ac:dyDescent="0.2"/>
  <cols>
    <col min="1" max="1" width="4" style="6" customWidth="1"/>
    <col min="2" max="2" width="65.140625" style="6" customWidth="1"/>
    <col min="3" max="6" width="12.28515625" style="6" bestFit="1" customWidth="1"/>
    <col min="7" max="7" width="4.85546875" style="6" customWidth="1"/>
    <col min="8" max="8" width="11.140625" style="6" customWidth="1"/>
    <col min="9" max="16384" width="9.140625" style="6"/>
  </cols>
  <sheetData>
    <row r="1" spans="1:8" ht="15.75" x14ac:dyDescent="0.25">
      <c r="A1" s="12" t="s">
        <v>77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2" t="s">
        <v>113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2"/>
      <c r="B3" s="19"/>
      <c r="C3" s="19"/>
      <c r="D3" s="19"/>
      <c r="E3" s="19"/>
      <c r="F3" s="19"/>
      <c r="G3" s="19"/>
      <c r="H3" s="19"/>
    </row>
    <row r="4" spans="1:8" ht="15.75" x14ac:dyDescent="0.25">
      <c r="A4" s="11" t="s">
        <v>97</v>
      </c>
      <c r="B4" s="10"/>
      <c r="C4" s="19"/>
      <c r="D4" s="19"/>
      <c r="E4" s="19"/>
      <c r="F4" s="19"/>
      <c r="G4" s="19"/>
      <c r="H4" s="19"/>
    </row>
    <row r="5" spans="1:8" ht="15" x14ac:dyDescent="0.2">
      <c r="A5" s="10"/>
      <c r="B5" s="10" t="s">
        <v>118</v>
      </c>
      <c r="C5" s="19"/>
      <c r="D5" s="19"/>
      <c r="E5" s="19"/>
      <c r="F5" s="19"/>
      <c r="G5" s="19"/>
      <c r="H5" s="19"/>
    </row>
    <row r="6" spans="1:8" ht="15" x14ac:dyDescent="0.2">
      <c r="A6" s="10"/>
      <c r="B6" s="10" t="s">
        <v>119</v>
      </c>
      <c r="C6" s="19"/>
      <c r="D6" s="19"/>
      <c r="E6" s="19"/>
      <c r="F6" s="19"/>
      <c r="G6" s="19"/>
      <c r="H6" s="19"/>
    </row>
    <row r="7" spans="1:8" ht="15" x14ac:dyDescent="0.2">
      <c r="A7" s="10"/>
      <c r="B7" s="10" t="s">
        <v>126</v>
      </c>
      <c r="C7" s="19"/>
      <c r="D7" s="19"/>
      <c r="E7" s="19"/>
      <c r="F7" s="19"/>
      <c r="G7" s="19"/>
      <c r="H7" s="19"/>
    </row>
    <row r="8" spans="1:8" ht="15.75" x14ac:dyDescent="0.25">
      <c r="B8" s="11" t="s">
        <v>128</v>
      </c>
      <c r="C8" s="19"/>
      <c r="D8" s="19"/>
      <c r="E8" s="19"/>
      <c r="F8" s="19"/>
      <c r="G8" s="19"/>
      <c r="H8" s="19"/>
    </row>
    <row r="9" spans="1:8" ht="18" x14ac:dyDescent="0.25">
      <c r="A9" s="5"/>
      <c r="B9" s="144" t="s">
        <v>115</v>
      </c>
      <c r="C9" s="19"/>
      <c r="D9" s="19"/>
      <c r="E9" s="19"/>
      <c r="F9" s="19"/>
      <c r="G9" s="19"/>
      <c r="H9" s="19"/>
    </row>
    <row r="10" spans="1:8" ht="18" x14ac:dyDescent="0.25">
      <c r="A10" s="5"/>
      <c r="C10" s="19"/>
      <c r="D10" s="19"/>
      <c r="E10" s="19"/>
      <c r="F10" s="19"/>
      <c r="G10" s="19"/>
      <c r="H10" s="19"/>
    </row>
    <row r="11" spans="1:8" ht="15.75" x14ac:dyDescent="0.25">
      <c r="A11" s="12"/>
      <c r="B11" s="97" t="s">
        <v>44</v>
      </c>
      <c r="C11" s="98" t="s">
        <v>63</v>
      </c>
      <c r="D11" s="19"/>
      <c r="F11" s="19"/>
      <c r="G11" s="19"/>
      <c r="H11" s="19"/>
    </row>
    <row r="12" spans="1:8" ht="15.75" x14ac:dyDescent="0.25">
      <c r="A12" s="12"/>
      <c r="B12" s="97" t="s">
        <v>68</v>
      </c>
      <c r="C12" s="100" t="s">
        <v>62</v>
      </c>
      <c r="D12" s="19"/>
      <c r="E12" s="101"/>
      <c r="F12" s="19"/>
      <c r="G12" s="19"/>
      <c r="H12" s="19"/>
    </row>
    <row r="13" spans="1:8" ht="15.75" x14ac:dyDescent="0.25">
      <c r="A13" s="99"/>
      <c r="B13" s="97" t="s">
        <v>50</v>
      </c>
      <c r="C13" s="153" t="s">
        <v>104</v>
      </c>
      <c r="D13" s="19"/>
      <c r="E13" s="37"/>
      <c r="F13" s="37"/>
      <c r="G13" s="37"/>
      <c r="H13" s="19"/>
    </row>
    <row r="14" spans="1:8" ht="15.75" x14ac:dyDescent="0.25">
      <c r="A14" s="19"/>
      <c r="B14" s="102"/>
      <c r="C14" s="19" t="s">
        <v>56</v>
      </c>
      <c r="D14" s="103"/>
      <c r="E14" s="19"/>
      <c r="F14" s="19"/>
      <c r="G14" s="19"/>
      <c r="H14" s="19"/>
    </row>
    <row r="15" spans="1:8" ht="15.75" x14ac:dyDescent="0.25">
      <c r="A15" s="12" t="s">
        <v>0</v>
      </c>
      <c r="B15" s="19"/>
      <c r="C15" s="104" t="s">
        <v>1</v>
      </c>
      <c r="D15" s="104" t="s">
        <v>2</v>
      </c>
      <c r="E15" s="104" t="s">
        <v>3</v>
      </c>
      <c r="F15" s="104" t="s">
        <v>4</v>
      </c>
      <c r="G15" s="12"/>
      <c r="H15" s="104" t="s">
        <v>57</v>
      </c>
    </row>
    <row r="16" spans="1:8" ht="15.75" x14ac:dyDescent="0.25">
      <c r="A16" s="19"/>
      <c r="B16" s="19"/>
      <c r="C16" s="104" t="s">
        <v>5</v>
      </c>
      <c r="D16" s="104" t="s">
        <v>5</v>
      </c>
      <c r="E16" s="104" t="s">
        <v>5</v>
      </c>
      <c r="F16" s="104" t="s">
        <v>5</v>
      </c>
      <c r="G16" s="19"/>
      <c r="H16" s="19"/>
    </row>
    <row r="17" spans="1:8" ht="15.75" x14ac:dyDescent="0.25">
      <c r="A17" s="19"/>
      <c r="B17" s="80" t="s">
        <v>78</v>
      </c>
      <c r="C17" s="19"/>
      <c r="D17" s="19"/>
      <c r="E17" s="19"/>
      <c r="F17" s="19"/>
      <c r="G17" s="19"/>
      <c r="H17" s="19"/>
    </row>
    <row r="18" spans="1:8" ht="15" x14ac:dyDescent="0.2">
      <c r="A18" s="19" t="s">
        <v>6</v>
      </c>
      <c r="B18" s="105" t="s">
        <v>79</v>
      </c>
      <c r="C18" s="106">
        <v>0</v>
      </c>
      <c r="D18" s="106">
        <v>0</v>
      </c>
      <c r="E18" s="106">
        <v>0</v>
      </c>
      <c r="F18" s="106">
        <v>0</v>
      </c>
      <c r="G18" s="107"/>
      <c r="H18" s="160" t="s">
        <v>74</v>
      </c>
    </row>
    <row r="19" spans="1:8" ht="15" x14ac:dyDescent="0.2">
      <c r="A19" s="108" t="s">
        <v>51</v>
      </c>
      <c r="B19" s="105" t="s">
        <v>61</v>
      </c>
      <c r="C19" s="109">
        <v>0</v>
      </c>
      <c r="D19" s="109">
        <v>0</v>
      </c>
      <c r="E19" s="109">
        <v>0</v>
      </c>
      <c r="F19" s="109">
        <v>0</v>
      </c>
      <c r="G19" s="107"/>
      <c r="H19" s="160" t="s">
        <v>74</v>
      </c>
    </row>
    <row r="20" spans="1:8" ht="15" x14ac:dyDescent="0.2">
      <c r="A20" s="103" t="s">
        <v>7</v>
      </c>
      <c r="B20" s="105" t="s">
        <v>80</v>
      </c>
      <c r="C20" s="106">
        <v>0</v>
      </c>
      <c r="D20" s="106">
        <v>0</v>
      </c>
      <c r="E20" s="106">
        <v>0</v>
      </c>
      <c r="F20" s="106">
        <v>0</v>
      </c>
      <c r="G20" s="107"/>
      <c r="H20" s="160" t="s">
        <v>74</v>
      </c>
    </row>
    <row r="21" spans="1:8" ht="15" x14ac:dyDescent="0.2">
      <c r="A21" s="108" t="s">
        <v>54</v>
      </c>
      <c r="B21" s="105" t="s">
        <v>55</v>
      </c>
      <c r="C21" s="106">
        <v>0</v>
      </c>
      <c r="D21" s="106">
        <v>0</v>
      </c>
      <c r="E21" s="106">
        <v>0</v>
      </c>
      <c r="F21" s="106">
        <v>0</v>
      </c>
      <c r="G21" s="107"/>
      <c r="H21" s="160" t="s">
        <v>74</v>
      </c>
    </row>
    <row r="22" spans="1:8" ht="15" x14ac:dyDescent="0.2">
      <c r="A22" s="19" t="s">
        <v>8</v>
      </c>
      <c r="B22" s="105" t="s">
        <v>95</v>
      </c>
      <c r="C22" s="106">
        <v>0</v>
      </c>
      <c r="D22" s="106">
        <v>0</v>
      </c>
      <c r="E22" s="106">
        <v>0</v>
      </c>
      <c r="F22" s="106">
        <v>0</v>
      </c>
      <c r="G22" s="107"/>
      <c r="H22" s="160" t="s">
        <v>74</v>
      </c>
    </row>
    <row r="23" spans="1:8" ht="15" x14ac:dyDescent="0.2">
      <c r="A23" s="19" t="s">
        <v>9</v>
      </c>
      <c r="B23" s="105" t="s">
        <v>10</v>
      </c>
      <c r="C23" s="106">
        <v>0</v>
      </c>
      <c r="D23" s="106">
        <v>0</v>
      </c>
      <c r="E23" s="106">
        <v>0</v>
      </c>
      <c r="F23" s="106">
        <v>0</v>
      </c>
      <c r="G23" s="107"/>
      <c r="H23" s="160" t="s">
        <v>74</v>
      </c>
    </row>
    <row r="24" spans="1:8" ht="15" x14ac:dyDescent="0.2">
      <c r="A24" s="19" t="s">
        <v>11</v>
      </c>
      <c r="B24" s="105" t="s">
        <v>84</v>
      </c>
      <c r="C24" s="106">
        <v>0</v>
      </c>
      <c r="D24" s="106">
        <v>0</v>
      </c>
      <c r="E24" s="106">
        <v>0</v>
      </c>
      <c r="F24" s="106">
        <v>0</v>
      </c>
      <c r="G24" s="110"/>
      <c r="H24" s="160" t="s">
        <v>74</v>
      </c>
    </row>
    <row r="25" spans="1:8" ht="15" x14ac:dyDescent="0.2">
      <c r="A25" s="19"/>
      <c r="B25" s="105"/>
      <c r="C25" s="111"/>
      <c r="D25" s="111"/>
      <c r="E25" s="111"/>
      <c r="F25" s="111"/>
      <c r="G25" s="110"/>
      <c r="H25" s="160"/>
    </row>
    <row r="26" spans="1:8" ht="15.75" x14ac:dyDescent="0.25">
      <c r="A26" s="19"/>
      <c r="B26" s="80" t="s">
        <v>12</v>
      </c>
      <c r="C26" s="111"/>
      <c r="D26" s="111"/>
      <c r="E26" s="111"/>
      <c r="F26" s="111"/>
      <c r="G26" s="110"/>
      <c r="H26" s="160"/>
    </row>
    <row r="27" spans="1:8" ht="15" x14ac:dyDescent="0.2">
      <c r="A27" s="19" t="s">
        <v>13</v>
      </c>
      <c r="B27" s="105" t="s">
        <v>14</v>
      </c>
      <c r="C27" s="106">
        <v>0</v>
      </c>
      <c r="D27" s="106">
        <v>0</v>
      </c>
      <c r="E27" s="106">
        <v>0</v>
      </c>
      <c r="F27" s="106">
        <v>0</v>
      </c>
      <c r="G27" s="107"/>
      <c r="H27" s="160" t="s">
        <v>74</v>
      </c>
    </row>
    <row r="28" spans="1:8" ht="15" x14ac:dyDescent="0.2">
      <c r="A28" s="19" t="s">
        <v>15</v>
      </c>
      <c r="B28" s="105" t="s">
        <v>16</v>
      </c>
      <c r="C28" s="106">
        <v>0</v>
      </c>
      <c r="D28" s="106">
        <v>0</v>
      </c>
      <c r="E28" s="106">
        <v>0</v>
      </c>
      <c r="F28" s="106">
        <v>0</v>
      </c>
      <c r="G28" s="107"/>
      <c r="H28" s="160" t="s">
        <v>74</v>
      </c>
    </row>
    <row r="29" spans="1:8" ht="15" x14ac:dyDescent="0.2">
      <c r="A29" s="19" t="s">
        <v>17</v>
      </c>
      <c r="B29" s="105" t="s">
        <v>81</v>
      </c>
      <c r="C29" s="112">
        <f>C27-C28</f>
        <v>0</v>
      </c>
      <c r="D29" s="113">
        <f>D27-D28</f>
        <v>0</v>
      </c>
      <c r="E29" s="113">
        <f>E27-E28</f>
        <v>0</v>
      </c>
      <c r="F29" s="114">
        <f>F27-F28</f>
        <v>0</v>
      </c>
      <c r="G29" s="107"/>
      <c r="H29" s="160"/>
    </row>
    <row r="30" spans="1:8" ht="15" x14ac:dyDescent="0.2">
      <c r="A30" s="19" t="s">
        <v>18</v>
      </c>
      <c r="B30" s="105" t="s">
        <v>71</v>
      </c>
      <c r="C30" s="106">
        <v>0</v>
      </c>
      <c r="D30" s="106">
        <v>0</v>
      </c>
      <c r="E30" s="106">
        <v>0</v>
      </c>
      <c r="F30" s="106">
        <v>0</v>
      </c>
      <c r="G30" s="107"/>
      <c r="H30" s="160" t="s">
        <v>74</v>
      </c>
    </row>
    <row r="31" spans="1:8" ht="15" x14ac:dyDescent="0.2">
      <c r="A31" s="19" t="s">
        <v>19</v>
      </c>
      <c r="B31" s="105" t="s">
        <v>20</v>
      </c>
      <c r="C31" s="106">
        <v>0</v>
      </c>
      <c r="D31" s="106">
        <v>0</v>
      </c>
      <c r="E31" s="106">
        <v>0</v>
      </c>
      <c r="F31" s="106">
        <v>0</v>
      </c>
      <c r="G31" s="107"/>
      <c r="H31" s="160" t="s">
        <v>74</v>
      </c>
    </row>
    <row r="32" spans="1:8" ht="15" x14ac:dyDescent="0.2">
      <c r="A32" s="19" t="s">
        <v>21</v>
      </c>
      <c r="B32" s="105" t="s">
        <v>82</v>
      </c>
      <c r="C32" s="112">
        <f>C30-C31</f>
        <v>0</v>
      </c>
      <c r="D32" s="113">
        <f>D30-D31</f>
        <v>0</v>
      </c>
      <c r="E32" s="113">
        <f>E30-E31</f>
        <v>0</v>
      </c>
      <c r="F32" s="114">
        <f>F30-F31</f>
        <v>0</v>
      </c>
      <c r="G32" s="107"/>
      <c r="H32" s="160"/>
    </row>
    <row r="33" spans="1:8" ht="15" x14ac:dyDescent="0.2">
      <c r="A33" s="19"/>
      <c r="B33" s="105"/>
      <c r="C33" s="115"/>
      <c r="D33" s="115"/>
      <c r="E33" s="115"/>
      <c r="F33" s="115"/>
      <c r="G33" s="107"/>
      <c r="H33" s="160"/>
    </row>
    <row r="34" spans="1:8" ht="15.75" x14ac:dyDescent="0.25">
      <c r="A34" s="19"/>
      <c r="B34" s="80" t="s">
        <v>83</v>
      </c>
      <c r="C34" s="115"/>
      <c r="D34" s="115"/>
      <c r="E34" s="115"/>
      <c r="F34" s="115"/>
      <c r="G34" s="107"/>
      <c r="H34" s="160"/>
    </row>
    <row r="35" spans="1:8" ht="15" x14ac:dyDescent="0.2">
      <c r="A35" s="19" t="s">
        <v>22</v>
      </c>
      <c r="B35" s="105" t="s">
        <v>79</v>
      </c>
      <c r="C35" s="106">
        <v>0</v>
      </c>
      <c r="D35" s="106">
        <v>0</v>
      </c>
      <c r="E35" s="106">
        <v>0</v>
      </c>
      <c r="F35" s="106">
        <v>0</v>
      </c>
      <c r="G35" s="107"/>
      <c r="H35" s="160" t="s">
        <v>74</v>
      </c>
    </row>
    <row r="36" spans="1:8" ht="15" x14ac:dyDescent="0.2">
      <c r="A36" s="19" t="s">
        <v>58</v>
      </c>
      <c r="B36" s="105" t="s">
        <v>61</v>
      </c>
      <c r="C36" s="106">
        <v>0</v>
      </c>
      <c r="D36" s="106">
        <v>0</v>
      </c>
      <c r="E36" s="106">
        <v>0</v>
      </c>
      <c r="F36" s="106">
        <v>0</v>
      </c>
      <c r="G36" s="107"/>
      <c r="H36" s="160" t="s">
        <v>74</v>
      </c>
    </row>
    <row r="37" spans="1:8" ht="15" x14ac:dyDescent="0.2">
      <c r="A37" s="19" t="s">
        <v>23</v>
      </c>
      <c r="B37" s="105" t="s">
        <v>80</v>
      </c>
      <c r="C37" s="106">
        <v>0</v>
      </c>
      <c r="D37" s="106">
        <v>0</v>
      </c>
      <c r="E37" s="106">
        <v>0</v>
      </c>
      <c r="F37" s="106">
        <v>0</v>
      </c>
      <c r="G37" s="107"/>
      <c r="H37" s="160" t="s">
        <v>74</v>
      </c>
    </row>
    <row r="38" spans="1:8" ht="15" x14ac:dyDescent="0.2">
      <c r="A38" s="19" t="s">
        <v>59</v>
      </c>
      <c r="B38" s="105" t="s">
        <v>55</v>
      </c>
      <c r="C38" s="106">
        <v>0</v>
      </c>
      <c r="D38" s="106">
        <v>0</v>
      </c>
      <c r="E38" s="106">
        <v>0</v>
      </c>
      <c r="F38" s="106">
        <v>0</v>
      </c>
      <c r="G38" s="107"/>
      <c r="H38" s="160" t="s">
        <v>74</v>
      </c>
    </row>
    <row r="39" spans="1:8" ht="15" x14ac:dyDescent="0.2">
      <c r="A39" s="19" t="s">
        <v>24</v>
      </c>
      <c r="B39" s="105" t="s">
        <v>95</v>
      </c>
      <c r="C39" s="106">
        <v>0</v>
      </c>
      <c r="D39" s="106">
        <v>0</v>
      </c>
      <c r="E39" s="106">
        <v>0</v>
      </c>
      <c r="F39" s="106">
        <v>0</v>
      </c>
      <c r="G39" s="107"/>
      <c r="H39" s="160" t="s">
        <v>74</v>
      </c>
    </row>
    <row r="40" spans="1:8" ht="15" x14ac:dyDescent="0.2">
      <c r="A40" s="19" t="s">
        <v>25</v>
      </c>
      <c r="B40" s="105" t="s">
        <v>10</v>
      </c>
      <c r="C40" s="106">
        <v>0</v>
      </c>
      <c r="D40" s="106">
        <v>0</v>
      </c>
      <c r="E40" s="106">
        <v>0</v>
      </c>
      <c r="F40" s="106">
        <v>0</v>
      </c>
      <c r="G40" s="107"/>
      <c r="H40" s="160" t="s">
        <v>74</v>
      </c>
    </row>
    <row r="41" spans="1:8" ht="15" x14ac:dyDescent="0.2">
      <c r="A41" s="19" t="s">
        <v>26</v>
      </c>
      <c r="B41" s="105" t="s">
        <v>85</v>
      </c>
      <c r="C41" s="106">
        <v>0</v>
      </c>
      <c r="D41" s="106">
        <v>0</v>
      </c>
      <c r="E41" s="106">
        <v>0</v>
      </c>
      <c r="F41" s="106">
        <v>0</v>
      </c>
      <c r="G41" s="107"/>
      <c r="H41" s="160" t="s">
        <v>74</v>
      </c>
    </row>
    <row r="42" spans="1:8" ht="15" x14ac:dyDescent="0.2">
      <c r="A42" s="19"/>
      <c r="B42" s="105"/>
      <c r="C42" s="116"/>
      <c r="D42" s="116"/>
      <c r="E42" s="116"/>
      <c r="F42" s="116"/>
      <c r="G42" s="19"/>
      <c r="H42" s="19"/>
    </row>
    <row r="43" spans="1:8" ht="15.75" x14ac:dyDescent="0.25">
      <c r="A43" s="19"/>
      <c r="B43" s="80" t="s">
        <v>27</v>
      </c>
      <c r="C43" s="19"/>
      <c r="D43" s="19"/>
      <c r="E43" s="19"/>
      <c r="F43" s="19"/>
      <c r="G43" s="19"/>
      <c r="H43" s="19"/>
    </row>
    <row r="44" spans="1:8" ht="15" x14ac:dyDescent="0.2">
      <c r="A44" s="19" t="s">
        <v>28</v>
      </c>
      <c r="B44" s="105" t="s">
        <v>121</v>
      </c>
      <c r="C44" s="117">
        <f>+SUM(C35:C38)-C29-C32+C41-C39-C40</f>
        <v>0</v>
      </c>
      <c r="D44" s="137">
        <f>+SUM(D35:D38)-D29-D32+D41-D39-D40</f>
        <v>0</v>
      </c>
      <c r="E44" s="137">
        <f>+SUM(E35:E38)-E29-E32+E41-E39-E40</f>
        <v>0</v>
      </c>
      <c r="F44" s="138">
        <f>+SUM(F35:F38)-F29-F32+F41-F39-F40</f>
        <v>0</v>
      </c>
      <c r="G44" s="107"/>
      <c r="H44" s="19"/>
    </row>
    <row r="45" spans="1:8" ht="15" x14ac:dyDescent="0.2">
      <c r="A45" s="19" t="s">
        <v>29</v>
      </c>
      <c r="B45" s="105" t="s">
        <v>122</v>
      </c>
      <c r="C45" s="118">
        <f>+SUM(C18:C21)-C28-C31+C24-C22-C23</f>
        <v>0</v>
      </c>
      <c r="D45" s="119">
        <f>+SUM(D18:D21)-D28-D31+D24-D22-D23</f>
        <v>0</v>
      </c>
      <c r="E45" s="119">
        <f>+SUM(E18:E21)-E28-E31+E24-E22-E23</f>
        <v>0</v>
      </c>
      <c r="F45" s="120">
        <f>+SUM(F18:F21)-F28-F31+F24-F22-F23</f>
        <v>0</v>
      </c>
      <c r="G45" s="107"/>
      <c r="H45" s="19"/>
    </row>
    <row r="46" spans="1:8" ht="15" x14ac:dyDescent="0.2">
      <c r="A46" s="19" t="s">
        <v>30</v>
      </c>
      <c r="B46" s="105" t="s">
        <v>123</v>
      </c>
      <c r="C46" s="139">
        <f>SUM(C44:C45)</f>
        <v>0</v>
      </c>
      <c r="D46" s="140">
        <f>SUM(D44:D45)</f>
        <v>0</v>
      </c>
      <c r="E46" s="140">
        <f>SUM(E44:E45)</f>
        <v>0</v>
      </c>
      <c r="F46" s="141">
        <f>SUM(F44:F45)</f>
        <v>0</v>
      </c>
      <c r="G46" s="107"/>
      <c r="H46" s="19"/>
    </row>
    <row r="47" spans="1:8" ht="15" x14ac:dyDescent="0.2">
      <c r="A47" s="19"/>
      <c r="B47" s="105"/>
      <c r="C47" s="121"/>
      <c r="D47" s="37"/>
      <c r="E47" s="37"/>
      <c r="F47" s="122"/>
      <c r="G47" s="19"/>
      <c r="H47" s="19"/>
    </row>
    <row r="48" spans="1:8" ht="15.75" x14ac:dyDescent="0.25">
      <c r="A48" s="19" t="s">
        <v>31</v>
      </c>
      <c r="B48" s="80" t="s">
        <v>125</v>
      </c>
      <c r="C48" s="145" t="e">
        <f>+C45/C46</f>
        <v>#DIV/0!</v>
      </c>
      <c r="D48" s="146" t="e">
        <f>+D45/D46</f>
        <v>#DIV/0!</v>
      </c>
      <c r="E48" s="146" t="e">
        <f>+E45/E46</f>
        <v>#DIV/0!</v>
      </c>
      <c r="F48" s="147" t="e">
        <f>+F45/F46</f>
        <v>#DIV/0!</v>
      </c>
      <c r="G48" s="19"/>
      <c r="H48" s="19"/>
    </row>
    <row r="49" spans="1:10" ht="15" x14ac:dyDescent="0.2">
      <c r="A49" s="19"/>
      <c r="B49" s="105" t="s">
        <v>32</v>
      </c>
      <c r="C49" s="148" t="e">
        <f>+IF(C48&lt;20%,"Pass","Fail")</f>
        <v>#DIV/0!</v>
      </c>
      <c r="D49" s="149" t="e">
        <f>+IF(D48&lt;20%,"Pass","Fail")</f>
        <v>#DIV/0!</v>
      </c>
      <c r="E49" s="149" t="e">
        <f>+IF(E48&lt;20%,"Pass","Fail")</f>
        <v>#DIV/0!</v>
      </c>
      <c r="F49" s="150" t="e">
        <f>+IF(F48&lt;20%,"Pass","Fail")</f>
        <v>#DIV/0!</v>
      </c>
      <c r="G49" s="19"/>
      <c r="H49" s="19"/>
    </row>
    <row r="50" spans="1:10" ht="15" x14ac:dyDescent="0.2">
      <c r="A50" s="19"/>
      <c r="B50" s="123"/>
      <c r="C50" s="124"/>
      <c r="D50" s="124"/>
      <c r="E50" s="124"/>
      <c r="F50" s="124"/>
      <c r="G50" s="37"/>
      <c r="H50" s="37"/>
      <c r="I50" s="14"/>
      <c r="J50" s="14"/>
    </row>
    <row r="51" spans="1:10" ht="15" x14ac:dyDescent="0.2">
      <c r="A51" s="103" t="s">
        <v>52</v>
      </c>
      <c r="B51" s="125" t="s">
        <v>124</v>
      </c>
      <c r="C51" s="126">
        <f>+C24+C41</f>
        <v>0</v>
      </c>
      <c r="D51" s="126">
        <f>+D24+D41</f>
        <v>0</v>
      </c>
      <c r="E51" s="126">
        <f>+E24+E41</f>
        <v>0</v>
      </c>
      <c r="F51" s="126">
        <f>+F24+F41</f>
        <v>0</v>
      </c>
      <c r="G51" s="105"/>
      <c r="H51" s="105"/>
      <c r="I51" s="79"/>
    </row>
    <row r="52" spans="1:10" ht="15" x14ac:dyDescent="0.2">
      <c r="A52" s="103" t="s">
        <v>53</v>
      </c>
      <c r="B52" s="125" t="s">
        <v>91</v>
      </c>
      <c r="C52" s="127">
        <v>0</v>
      </c>
      <c r="D52" s="127">
        <v>0</v>
      </c>
      <c r="E52" s="127">
        <v>0</v>
      </c>
      <c r="F52" s="127">
        <v>0</v>
      </c>
      <c r="G52" s="105"/>
      <c r="H52" s="105"/>
      <c r="I52" s="79"/>
    </row>
    <row r="53" spans="1:10" ht="15" x14ac:dyDescent="0.2">
      <c r="A53" s="19"/>
      <c r="B53" s="125"/>
      <c r="C53" s="127"/>
      <c r="D53" s="127"/>
      <c r="E53" s="127"/>
      <c r="F53" s="127"/>
      <c r="G53" s="105"/>
      <c r="H53" s="105"/>
      <c r="I53" s="79"/>
    </row>
    <row r="54" spans="1:10" ht="15" x14ac:dyDescent="0.2">
      <c r="B54" s="125" t="s">
        <v>90</v>
      </c>
      <c r="C54" s="128" t="str">
        <f>+IF((C52+1)&gt;C51,"No","Yes")</f>
        <v>No</v>
      </c>
      <c r="D54" s="128" t="str">
        <f>+IF((D52+1)&gt;D51,"No","Yes")</f>
        <v>No</v>
      </c>
      <c r="E54" s="128" t="str">
        <f>+IF((E52+1)&gt;E51,"No","Yes")</f>
        <v>No</v>
      </c>
      <c r="F54" s="128" t="str">
        <f>+IF((F52+1)&gt;F51,"No","Yes")</f>
        <v>No</v>
      </c>
      <c r="G54" s="105"/>
      <c r="H54" s="105"/>
      <c r="I54" s="79"/>
    </row>
    <row r="55" spans="1:10" x14ac:dyDescent="0.2">
      <c r="B55" s="82"/>
      <c r="C55" s="79"/>
      <c r="D55" s="79"/>
      <c r="E55" s="79"/>
      <c r="F55" s="79"/>
      <c r="G55" s="79"/>
      <c r="H55" s="79"/>
      <c r="I55" s="79"/>
    </row>
    <row r="56" spans="1:10" ht="15.75" x14ac:dyDescent="0.25">
      <c r="A56" s="10"/>
      <c r="B56" s="80" t="s">
        <v>130</v>
      </c>
      <c r="C56" s="155" t="e">
        <f>+C45/(C46-C41)</f>
        <v>#DIV/0!</v>
      </c>
      <c r="D56" s="156" t="e">
        <f>+D45/(D46-D41)</f>
        <v>#DIV/0!</v>
      </c>
      <c r="E56" s="156" t="e">
        <f>+E45/(E46-E41)</f>
        <v>#DIV/0!</v>
      </c>
      <c r="F56" s="157" t="e">
        <f>+F45/(F46-F41)</f>
        <v>#DIV/0!</v>
      </c>
    </row>
    <row r="57" spans="1:10" ht="15" x14ac:dyDescent="0.2">
      <c r="B57" s="105"/>
      <c r="C57" s="148" t="e">
        <f>+IF(C56&lt;20%,"Pass","Fail")</f>
        <v>#DIV/0!</v>
      </c>
      <c r="D57" s="149" t="e">
        <f>+IF(D56&lt;20%,"Pass","Fail")</f>
        <v>#DIV/0!</v>
      </c>
      <c r="E57" s="149" t="e">
        <f>+IF(E56&lt;20%,"Pass","Fail")</f>
        <v>#DIV/0!</v>
      </c>
      <c r="F57" s="150" t="e">
        <f>+IF(F56&lt;20%,"Pass","Fail")</f>
        <v>#DIV/0!</v>
      </c>
      <c r="G57" s="158"/>
    </row>
    <row r="58" spans="1:10" x14ac:dyDescent="0.2">
      <c r="C58" s="159" t="e">
        <f>IF(C57="Fail",1,0)</f>
        <v>#DIV/0!</v>
      </c>
      <c r="D58" s="159" t="e">
        <f>IF(D57="Fail",1,0)</f>
        <v>#DIV/0!</v>
      </c>
      <c r="E58" s="159" t="e">
        <f>IF(E57="Fail",1,0)</f>
        <v>#DIV/0!</v>
      </c>
      <c r="F58" s="159" t="e">
        <f>IF(F57="Fail",1,0)</f>
        <v>#DIV/0!</v>
      </c>
      <c r="G58" s="159" t="e">
        <f>SUM(C58:F58)</f>
        <v>#DIV/0!</v>
      </c>
    </row>
    <row r="59" spans="1:10" ht="14.25" x14ac:dyDescent="0.2">
      <c r="A59" s="95" t="s">
        <v>94</v>
      </c>
      <c r="C59" s="13"/>
      <c r="D59" s="13"/>
      <c r="E59" s="13"/>
      <c r="F59" s="13"/>
    </row>
    <row r="60" spans="1:10" ht="14.25" x14ac:dyDescent="0.2">
      <c r="A60" s="95" t="s">
        <v>87</v>
      </c>
      <c r="B60" s="10"/>
      <c r="C60" s="10"/>
      <c r="D60" s="10"/>
      <c r="E60" s="10"/>
      <c r="F60" s="10"/>
    </row>
    <row r="61" spans="1:10" ht="14.25" x14ac:dyDescent="0.2">
      <c r="A61" s="95" t="s">
        <v>93</v>
      </c>
      <c r="B61" s="10"/>
      <c r="C61" s="13"/>
      <c r="D61" s="13"/>
      <c r="E61" s="13"/>
      <c r="F61" s="13"/>
    </row>
    <row r="62" spans="1:10" ht="14.25" x14ac:dyDescent="0.2">
      <c r="A62" s="10"/>
      <c r="B62" s="10"/>
    </row>
    <row r="63" spans="1:10" ht="14.25" x14ac:dyDescent="0.2">
      <c r="B63" s="10"/>
    </row>
    <row r="64" spans="1:10" ht="14.25" x14ac:dyDescent="0.2">
      <c r="A64" s="10"/>
      <c r="B64" s="10"/>
      <c r="C64" s="13"/>
      <c r="D64" s="13"/>
      <c r="E64" s="13"/>
      <c r="F64" s="13"/>
    </row>
    <row r="65" spans="1:6" ht="14.25" x14ac:dyDescent="0.2">
      <c r="A65" s="10"/>
      <c r="B65" s="10"/>
      <c r="C65" s="10"/>
      <c r="D65" s="10"/>
      <c r="E65" s="10"/>
      <c r="F65" s="10"/>
    </row>
    <row r="66" spans="1:6" ht="14.25" x14ac:dyDescent="0.2">
      <c r="A66" s="10"/>
      <c r="B66" s="10"/>
      <c r="C66" s="13"/>
      <c r="D66" s="13"/>
      <c r="E66" s="13"/>
      <c r="F66" s="13"/>
    </row>
    <row r="67" spans="1:6" ht="14.25" x14ac:dyDescent="0.2">
      <c r="A67" s="10"/>
      <c r="B67" s="10"/>
      <c r="C67" s="10"/>
      <c r="D67" s="10"/>
      <c r="E67" s="10"/>
      <c r="F67" s="10"/>
    </row>
    <row r="68" spans="1:6" ht="14.25" x14ac:dyDescent="0.2">
      <c r="A68" s="10"/>
      <c r="B68" s="10"/>
      <c r="C68" s="13"/>
      <c r="D68" s="13"/>
      <c r="E68" s="13"/>
      <c r="F68" s="13"/>
    </row>
    <row r="69" spans="1:6" ht="15" x14ac:dyDescent="0.25">
      <c r="B69" s="11"/>
    </row>
    <row r="70" spans="1:6" ht="14.25" x14ac:dyDescent="0.2">
      <c r="A70" s="10"/>
      <c r="B70" s="10"/>
      <c r="C70" s="13"/>
      <c r="D70" s="13"/>
      <c r="E70" s="13"/>
      <c r="F70" s="13"/>
    </row>
    <row r="71" spans="1:6" ht="14.25" x14ac:dyDescent="0.2">
      <c r="A71" s="10"/>
      <c r="B71" s="10"/>
      <c r="C71" s="13"/>
      <c r="D71" s="13"/>
      <c r="E71" s="13"/>
      <c r="F71" s="13"/>
    </row>
    <row r="72" spans="1:6" ht="14.25" x14ac:dyDescent="0.2">
      <c r="A72" s="10"/>
      <c r="B72" s="10"/>
      <c r="C72" s="13"/>
      <c r="D72" s="13"/>
      <c r="E72" s="13"/>
      <c r="F72" s="13"/>
    </row>
    <row r="73" spans="1:6" ht="15" x14ac:dyDescent="0.25">
      <c r="A73" s="10"/>
      <c r="B73" s="11"/>
      <c r="C73" s="17"/>
      <c r="D73" s="17"/>
      <c r="E73" s="17"/>
      <c r="F73" s="17"/>
    </row>
    <row r="74" spans="1:6" ht="14.25" x14ac:dyDescent="0.2">
      <c r="B74" s="10"/>
      <c r="C74" s="10"/>
      <c r="D74" s="10"/>
      <c r="E74" s="10"/>
      <c r="F74" s="10"/>
    </row>
    <row r="75" spans="1:6" ht="14.25" x14ac:dyDescent="0.2">
      <c r="A75" s="10"/>
    </row>
  </sheetData>
  <sheetProtection sheet="1"/>
  <protectedRanges>
    <protectedRange password="83AF" sqref="C29:F29 C18:F21 C24:F26 C32:F41" name="EntryData"/>
  </protectedRanges>
  <dataValidations count="4">
    <dataValidation type="whole" showInputMessage="1" showErrorMessage="1" error="Must be Positive Value" sqref="C18:F24 C35:F41">
      <formula1>0</formula1>
      <formula2>1E+39</formula2>
    </dataValidation>
    <dataValidation type="list" allowBlank="1" showInputMessage="1" showErrorMessage="1" sqref="C13">
      <formula1>StudyYears</formula1>
    </dataValidation>
    <dataValidation type="whole" allowBlank="1" showInputMessage="1" showErrorMessage="1" error="Must be a Positive value" sqref="C27:F28">
      <formula1>0</formula1>
      <formula2>1E+36</formula2>
    </dataValidation>
    <dataValidation type="whole" allowBlank="1" showInputMessage="1" showErrorMessage="1" error="Must be a Positive Value" sqref="C30:F31 C52:F52">
      <formula1>0</formula1>
      <formula2>1E+36</formula2>
    </dataValidation>
  </dataValidations>
  <pageMargins left="0.25" right="0.25" top="0.56000000000000005" bottom="0.46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7"/>
  <sheetViews>
    <sheetView showGridLines="0" topLeftCell="A9" zoomScaleNormal="100" workbookViewId="0">
      <selection activeCell="I18" sqref="I18"/>
    </sheetView>
  </sheetViews>
  <sheetFormatPr defaultRowHeight="15" x14ac:dyDescent="0.2"/>
  <cols>
    <col min="1" max="1" width="3.42578125" style="6" customWidth="1"/>
    <col min="2" max="2" width="68.140625" style="6" customWidth="1"/>
    <col min="3" max="3" width="14.85546875" style="19" bestFit="1" customWidth="1"/>
    <col min="4" max="4" width="2.7109375" style="6" customWidth="1"/>
    <col min="5" max="5" width="12.42578125" style="6" hidden="1" customWidth="1"/>
    <col min="6" max="6" width="9.140625" style="6" customWidth="1"/>
    <col min="7" max="7" width="11.140625" style="6" hidden="1" customWidth="1"/>
    <col min="8" max="8" width="2.42578125" style="6" customWidth="1"/>
    <col min="9" max="9" width="13.5703125" style="6" customWidth="1"/>
    <col min="10" max="10" width="2" style="6" customWidth="1"/>
    <col min="11" max="11" width="11.28515625" style="6" customWidth="1"/>
    <col min="12" max="12" width="1.5703125" style="6" customWidth="1"/>
    <col min="13" max="13" width="11.7109375" style="6" bestFit="1" customWidth="1"/>
    <col min="14" max="14" width="2" style="6" customWidth="1"/>
    <col min="15" max="15" width="10.42578125" style="6" bestFit="1" customWidth="1"/>
    <col min="16" max="16" width="2.140625" style="6" customWidth="1"/>
    <col min="17" max="17" width="11" style="6" customWidth="1"/>
    <col min="18" max="18" width="2.28515625" style="6" customWidth="1"/>
    <col min="19" max="19" width="10.5703125" style="6" customWidth="1"/>
    <col min="20" max="20" width="2.28515625" style="6" customWidth="1"/>
    <col min="21" max="21" width="10.42578125" style="6" customWidth="1"/>
    <col min="22" max="22" width="3.5703125" style="6" customWidth="1"/>
    <col min="23" max="23" width="10.5703125" style="6" customWidth="1"/>
    <col min="24" max="16384" width="9.140625" style="6"/>
  </cols>
  <sheetData>
    <row r="1" spans="1:24" ht="18" x14ac:dyDescent="0.25">
      <c r="A1" s="5" t="s">
        <v>76</v>
      </c>
      <c r="C1" s="6"/>
    </row>
    <row r="2" spans="1:24" ht="18" x14ac:dyDescent="0.25">
      <c r="A2" s="5" t="s">
        <v>75</v>
      </c>
      <c r="C2" s="6"/>
    </row>
    <row r="3" spans="1:24" ht="18" x14ac:dyDescent="0.25">
      <c r="A3" s="5"/>
      <c r="C3" s="6"/>
    </row>
    <row r="4" spans="1:24" x14ac:dyDescent="0.25">
      <c r="A4" s="11" t="s">
        <v>97</v>
      </c>
      <c r="B4" s="10"/>
      <c r="C4" s="6"/>
    </row>
    <row r="5" spans="1:24" ht="14.25" x14ac:dyDescent="0.2">
      <c r="A5" s="10"/>
      <c r="B5" s="10" t="s">
        <v>118</v>
      </c>
      <c r="C5" s="6"/>
    </row>
    <row r="6" spans="1:24" ht="14.25" x14ac:dyDescent="0.2">
      <c r="A6" s="10"/>
      <c r="B6" s="10" t="s">
        <v>119</v>
      </c>
      <c r="C6" s="6"/>
    </row>
    <row r="7" spans="1:24" ht="14.25" x14ac:dyDescent="0.2">
      <c r="A7" s="10"/>
      <c r="B7" s="10" t="s">
        <v>126</v>
      </c>
      <c r="C7" s="6"/>
    </row>
    <row r="8" spans="1:24" ht="14.25" x14ac:dyDescent="0.2">
      <c r="B8" s="10" t="s">
        <v>120</v>
      </c>
      <c r="C8" s="6"/>
    </row>
    <row r="9" spans="1:24" ht="18" x14ac:dyDescent="0.25">
      <c r="A9" s="5"/>
      <c r="B9" s="11" t="s">
        <v>127</v>
      </c>
      <c r="C9" s="6"/>
    </row>
    <row r="10" spans="1:24" ht="18" x14ac:dyDescent="0.25">
      <c r="A10" s="5"/>
      <c r="B10" s="144" t="s">
        <v>115</v>
      </c>
      <c r="C10" s="6"/>
    </row>
    <row r="11" spans="1:24" ht="18" x14ac:dyDescent="0.25">
      <c r="A11" s="5"/>
      <c r="B11" s="7" t="s">
        <v>44</v>
      </c>
      <c r="C11" s="8" t="str">
        <f>'Market Share Screen'!C11</f>
        <v>Company X, LLC (TO)</v>
      </c>
      <c r="E11" s="43" t="s">
        <v>47</v>
      </c>
      <c r="H11" s="73"/>
    </row>
    <row r="12" spans="1:24" ht="18" x14ac:dyDescent="0.25">
      <c r="A12" s="5"/>
      <c r="B12" s="7" t="s">
        <v>45</v>
      </c>
      <c r="C12" s="8" t="str">
        <f>'Market Share Screen'!C12</f>
        <v>Company X BAA</v>
      </c>
      <c r="E12" s="42" t="s">
        <v>48</v>
      </c>
      <c r="H12" s="72"/>
    </row>
    <row r="13" spans="1:24" x14ac:dyDescent="0.25">
      <c r="A13" s="9"/>
      <c r="B13" s="135" t="s">
        <v>98</v>
      </c>
      <c r="C13" s="154" t="s">
        <v>96</v>
      </c>
      <c r="E13" s="18"/>
      <c r="G13" s="18"/>
      <c r="H13" s="142"/>
      <c r="I13" s="14"/>
      <c r="J13" s="26"/>
      <c r="K13" s="26"/>
      <c r="L13" s="2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x14ac:dyDescent="0.25">
      <c r="A14" s="152"/>
      <c r="B14" s="135"/>
      <c r="C14" s="8"/>
      <c r="E14" s="18"/>
      <c r="G14" s="18"/>
      <c r="H14" s="142"/>
      <c r="I14" s="14"/>
      <c r="J14" s="26"/>
      <c r="K14" s="26"/>
      <c r="L14" s="2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26.1" customHeight="1" x14ac:dyDescent="0.25">
      <c r="A15" s="12" t="s">
        <v>33</v>
      </c>
      <c r="C15" s="20"/>
      <c r="E15" s="18" t="s">
        <v>46</v>
      </c>
      <c r="G15" s="71" t="s">
        <v>49</v>
      </c>
      <c r="H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5.75" x14ac:dyDescent="0.25">
      <c r="B16" s="12" t="s">
        <v>34</v>
      </c>
      <c r="C16" s="21"/>
      <c r="E16" s="18"/>
      <c r="G16" s="18"/>
      <c r="H16" s="18"/>
      <c r="I16" s="96" t="s">
        <v>57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6.5" thickBot="1" x14ac:dyDescent="0.3">
      <c r="B17" s="91" t="s">
        <v>65</v>
      </c>
      <c r="C17" s="37"/>
      <c r="D17" s="14"/>
      <c r="E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x14ac:dyDescent="0.2">
      <c r="A18" s="10" t="s">
        <v>6</v>
      </c>
      <c r="B18" s="81" t="s">
        <v>72</v>
      </c>
      <c r="C18" s="85">
        <v>0</v>
      </c>
      <c r="D18" s="57"/>
      <c r="E18" s="58">
        <f>+C18</f>
        <v>0</v>
      </c>
      <c r="F18" s="56"/>
      <c r="G18" s="59">
        <f>C18</f>
        <v>0</v>
      </c>
      <c r="H18" s="18"/>
      <c r="I18" s="161" t="s">
        <v>74</v>
      </c>
      <c r="J18" s="18"/>
      <c r="K18" s="22"/>
      <c r="L18" s="18"/>
      <c r="M18" s="22"/>
      <c r="N18" s="18"/>
      <c r="O18" s="22"/>
      <c r="P18" s="18"/>
      <c r="Q18" s="22"/>
      <c r="R18" s="18"/>
      <c r="S18" s="22"/>
      <c r="T18" s="18"/>
      <c r="U18" s="22"/>
      <c r="V18" s="18"/>
      <c r="W18" s="22"/>
      <c r="X18" s="18"/>
    </row>
    <row r="19" spans="1:24" x14ac:dyDescent="0.2">
      <c r="A19" s="74" t="s">
        <v>51</v>
      </c>
      <c r="B19" s="81" t="s">
        <v>69</v>
      </c>
      <c r="C19" s="87">
        <v>0</v>
      </c>
      <c r="D19" s="75"/>
      <c r="E19" s="76">
        <v>0</v>
      </c>
      <c r="F19" s="77"/>
      <c r="G19" s="78">
        <v>0</v>
      </c>
      <c r="H19" s="79"/>
      <c r="I19" s="161" t="s">
        <v>74</v>
      </c>
      <c r="J19" s="18"/>
      <c r="K19" s="22"/>
      <c r="L19" s="18"/>
      <c r="M19" s="22"/>
      <c r="N19" s="18"/>
      <c r="O19" s="22"/>
      <c r="P19" s="18"/>
      <c r="Q19" s="22"/>
      <c r="R19" s="18"/>
      <c r="S19" s="22"/>
      <c r="T19" s="18"/>
      <c r="U19" s="22"/>
      <c r="V19" s="18"/>
      <c r="W19" s="22"/>
      <c r="X19" s="18"/>
    </row>
    <row r="20" spans="1:24" x14ac:dyDescent="0.2">
      <c r="A20" s="74" t="s">
        <v>7</v>
      </c>
      <c r="B20" s="81" t="s">
        <v>73</v>
      </c>
      <c r="C20" s="85">
        <v>0</v>
      </c>
      <c r="D20" s="57"/>
      <c r="E20" s="60">
        <f t="shared" ref="E20:E34" si="0">+C20</f>
        <v>0</v>
      </c>
      <c r="F20" s="56"/>
      <c r="G20" s="61">
        <f t="shared" ref="G20:G41" si="1">C20</f>
        <v>0</v>
      </c>
      <c r="H20" s="18"/>
      <c r="I20" s="161" t="s">
        <v>74</v>
      </c>
      <c r="J20" s="18"/>
      <c r="K20" s="22"/>
      <c r="L20" s="18"/>
      <c r="M20" s="22"/>
      <c r="N20" s="18"/>
      <c r="O20" s="22"/>
      <c r="P20" s="18"/>
      <c r="Q20" s="22"/>
      <c r="R20" s="18"/>
      <c r="S20" s="22"/>
      <c r="T20" s="18"/>
      <c r="U20" s="22"/>
      <c r="V20" s="18"/>
      <c r="W20" s="22"/>
      <c r="X20" s="18"/>
    </row>
    <row r="21" spans="1:24" x14ac:dyDescent="0.2">
      <c r="A21" s="74" t="s">
        <v>54</v>
      </c>
      <c r="B21" s="81" t="s">
        <v>70</v>
      </c>
      <c r="C21" s="85">
        <v>0</v>
      </c>
      <c r="D21" s="57"/>
      <c r="E21" s="60"/>
      <c r="F21" s="56"/>
      <c r="G21" s="61"/>
      <c r="H21" s="18"/>
      <c r="I21" s="161" t="s">
        <v>74</v>
      </c>
      <c r="J21" s="18"/>
      <c r="K21" s="22"/>
      <c r="L21" s="18"/>
      <c r="M21" s="22"/>
      <c r="N21" s="18"/>
      <c r="O21" s="22"/>
      <c r="P21" s="18"/>
      <c r="Q21" s="22"/>
      <c r="R21" s="18"/>
      <c r="S21" s="22"/>
      <c r="T21" s="18"/>
      <c r="U21" s="22"/>
      <c r="V21" s="18"/>
      <c r="W21" s="22"/>
      <c r="X21" s="18"/>
    </row>
    <row r="22" spans="1:24" x14ac:dyDescent="0.2">
      <c r="A22" s="10" t="s">
        <v>8</v>
      </c>
      <c r="B22" s="81" t="s">
        <v>92</v>
      </c>
      <c r="C22" s="151">
        <v>0</v>
      </c>
      <c r="D22" s="57"/>
      <c r="E22" s="60">
        <f t="shared" si="0"/>
        <v>0</v>
      </c>
      <c r="F22" s="56"/>
      <c r="G22" s="61">
        <f t="shared" si="1"/>
        <v>0</v>
      </c>
      <c r="H22" s="18"/>
      <c r="I22" s="161" t="s">
        <v>74</v>
      </c>
      <c r="J22" s="18"/>
      <c r="K22" s="22"/>
      <c r="L22" s="18"/>
      <c r="M22" s="22"/>
      <c r="N22" s="18"/>
      <c r="O22" s="22"/>
      <c r="P22" s="18"/>
      <c r="Q22" s="22"/>
      <c r="R22" s="18"/>
      <c r="S22" s="22"/>
      <c r="T22" s="18"/>
      <c r="U22" s="22"/>
      <c r="V22" s="18"/>
      <c r="W22" s="22"/>
      <c r="X22" s="18"/>
    </row>
    <row r="23" spans="1:24" x14ac:dyDescent="0.2">
      <c r="A23" s="10" t="s">
        <v>9</v>
      </c>
      <c r="B23" s="81" t="s">
        <v>85</v>
      </c>
      <c r="C23" s="85">
        <v>0</v>
      </c>
      <c r="D23" s="14"/>
      <c r="E23" s="49" t="e">
        <f>E55</f>
        <v>#DIV/0!</v>
      </c>
      <c r="G23" s="61">
        <f t="shared" si="1"/>
        <v>0</v>
      </c>
      <c r="H23" s="18"/>
      <c r="I23" s="161" t="s">
        <v>74</v>
      </c>
      <c r="J23" s="18"/>
      <c r="K23" s="23"/>
      <c r="L23" s="18"/>
      <c r="M23" s="22"/>
      <c r="N23" s="18"/>
      <c r="O23" s="23"/>
      <c r="P23" s="18"/>
      <c r="Q23" s="22"/>
      <c r="R23" s="18"/>
      <c r="S23" s="23"/>
      <c r="T23" s="18"/>
      <c r="U23" s="22"/>
      <c r="V23" s="18"/>
      <c r="W23" s="23"/>
      <c r="X23" s="18"/>
    </row>
    <row r="24" spans="1:24" x14ac:dyDescent="0.2">
      <c r="A24" s="10"/>
      <c r="B24" s="83"/>
      <c r="C24" s="85"/>
      <c r="D24" s="14"/>
      <c r="E24" s="49"/>
      <c r="G24" s="61"/>
      <c r="H24" s="18"/>
      <c r="I24" s="162"/>
      <c r="J24" s="18"/>
      <c r="K24" s="23"/>
      <c r="L24" s="18"/>
      <c r="M24" s="22"/>
      <c r="N24" s="18"/>
      <c r="O24" s="23"/>
      <c r="P24" s="18"/>
      <c r="Q24" s="22"/>
      <c r="R24" s="18"/>
      <c r="S24" s="23"/>
      <c r="T24" s="18"/>
      <c r="U24" s="22"/>
      <c r="V24" s="18"/>
      <c r="W24" s="23"/>
      <c r="X24" s="18"/>
    </row>
    <row r="25" spans="1:24" ht="15.75" x14ac:dyDescent="0.25">
      <c r="B25" s="91" t="s">
        <v>64</v>
      </c>
      <c r="C25" s="70"/>
      <c r="D25" s="14"/>
      <c r="E25" s="60"/>
      <c r="G25" s="61"/>
      <c r="H25" s="18"/>
      <c r="I25" s="162"/>
      <c r="J25" s="18"/>
      <c r="K25" s="22"/>
      <c r="L25" s="18"/>
      <c r="M25" s="22"/>
      <c r="N25" s="18"/>
      <c r="O25" s="22"/>
      <c r="P25" s="18"/>
      <c r="Q25" s="22"/>
      <c r="R25" s="18"/>
      <c r="S25" s="22"/>
      <c r="T25" s="18"/>
      <c r="U25" s="22"/>
      <c r="V25" s="18"/>
      <c r="W25" s="22"/>
      <c r="X25" s="18"/>
    </row>
    <row r="26" spans="1:24" x14ac:dyDescent="0.2">
      <c r="A26" s="10" t="s">
        <v>11</v>
      </c>
      <c r="B26" s="81" t="s">
        <v>72</v>
      </c>
      <c r="C26" s="85">
        <v>0</v>
      </c>
      <c r="D26" s="14"/>
      <c r="E26" s="60">
        <f t="shared" si="0"/>
        <v>0</v>
      </c>
      <c r="G26" s="61">
        <f t="shared" si="1"/>
        <v>0</v>
      </c>
      <c r="H26" s="18"/>
      <c r="I26" s="161" t="s">
        <v>74</v>
      </c>
      <c r="J26" s="18"/>
      <c r="K26" s="22"/>
      <c r="L26" s="18"/>
      <c r="M26" s="22"/>
      <c r="N26" s="18"/>
      <c r="O26" s="22"/>
      <c r="P26" s="18"/>
      <c r="Q26" s="22"/>
      <c r="R26" s="18"/>
      <c r="S26" s="22"/>
      <c r="T26" s="18"/>
      <c r="U26" s="22"/>
      <c r="V26" s="18"/>
      <c r="W26" s="22"/>
      <c r="X26" s="18"/>
    </row>
    <row r="27" spans="1:24" x14ac:dyDescent="0.2">
      <c r="A27" s="10" t="s">
        <v>66</v>
      </c>
      <c r="B27" s="81" t="s">
        <v>69</v>
      </c>
      <c r="C27" s="85">
        <v>0</v>
      </c>
      <c r="D27" s="47"/>
      <c r="E27" s="60"/>
      <c r="F27" s="48"/>
      <c r="G27" s="61"/>
      <c r="H27" s="18"/>
      <c r="I27" s="161" t="s">
        <v>74</v>
      </c>
      <c r="J27" s="18"/>
      <c r="K27" s="22"/>
      <c r="L27" s="18"/>
      <c r="M27" s="22"/>
      <c r="N27" s="18"/>
      <c r="O27" s="22"/>
      <c r="P27" s="18"/>
      <c r="Q27" s="22"/>
      <c r="R27" s="18"/>
      <c r="S27" s="22"/>
      <c r="T27" s="18"/>
      <c r="U27" s="22"/>
      <c r="V27" s="18"/>
      <c r="W27" s="22"/>
      <c r="X27" s="18"/>
    </row>
    <row r="28" spans="1:24" x14ac:dyDescent="0.2">
      <c r="A28" s="10" t="s">
        <v>13</v>
      </c>
      <c r="B28" s="81" t="s">
        <v>73</v>
      </c>
      <c r="C28" s="85">
        <v>0</v>
      </c>
      <c r="D28" s="47"/>
      <c r="E28" s="60">
        <f t="shared" si="0"/>
        <v>0</v>
      </c>
      <c r="F28" s="48"/>
      <c r="G28" s="61">
        <f t="shared" si="1"/>
        <v>0</v>
      </c>
      <c r="H28" s="18"/>
      <c r="I28" s="161" t="s">
        <v>74</v>
      </c>
      <c r="J28" s="18"/>
      <c r="K28" s="22"/>
      <c r="L28" s="18"/>
      <c r="M28" s="22"/>
      <c r="N28" s="18"/>
      <c r="O28" s="22"/>
      <c r="P28" s="18"/>
      <c r="Q28" s="22"/>
      <c r="R28" s="18"/>
      <c r="S28" s="22"/>
      <c r="T28" s="18"/>
      <c r="U28" s="22"/>
      <c r="V28" s="18"/>
      <c r="W28" s="22"/>
      <c r="X28" s="18"/>
    </row>
    <row r="29" spans="1:24" x14ac:dyDescent="0.2">
      <c r="A29" s="10" t="s">
        <v>60</v>
      </c>
      <c r="B29" s="81" t="s">
        <v>70</v>
      </c>
      <c r="C29" s="151">
        <v>0</v>
      </c>
      <c r="D29" s="14"/>
      <c r="E29" s="60">
        <f>+C29</f>
        <v>0</v>
      </c>
      <c r="G29" s="61">
        <f>C29</f>
        <v>0</v>
      </c>
      <c r="H29" s="18"/>
      <c r="I29" s="161" t="s">
        <v>74</v>
      </c>
      <c r="J29" s="18"/>
      <c r="K29" s="22"/>
      <c r="L29" s="18"/>
      <c r="M29" s="22"/>
      <c r="N29" s="18"/>
      <c r="O29" s="22"/>
      <c r="P29" s="18"/>
      <c r="Q29" s="22"/>
      <c r="R29" s="18"/>
      <c r="S29" s="22"/>
      <c r="T29" s="18"/>
      <c r="U29" s="22"/>
      <c r="V29" s="18"/>
      <c r="W29" s="22"/>
      <c r="X29" s="18"/>
    </row>
    <row r="30" spans="1:24" x14ac:dyDescent="0.2">
      <c r="A30" s="10" t="s">
        <v>15</v>
      </c>
      <c r="B30" s="81" t="s">
        <v>92</v>
      </c>
      <c r="C30" s="151">
        <v>0</v>
      </c>
      <c r="D30" s="47"/>
      <c r="E30" s="60">
        <f t="shared" si="0"/>
        <v>0</v>
      </c>
      <c r="F30" s="48"/>
      <c r="G30" s="61">
        <f t="shared" si="1"/>
        <v>0</v>
      </c>
      <c r="H30" s="18"/>
      <c r="I30" s="161" t="s">
        <v>74</v>
      </c>
      <c r="J30" s="18"/>
      <c r="K30" s="22"/>
      <c r="L30" s="18"/>
      <c r="M30" s="22"/>
      <c r="N30" s="18"/>
      <c r="O30" s="22"/>
      <c r="P30" s="18"/>
      <c r="Q30" s="22"/>
      <c r="R30" s="18"/>
      <c r="S30" s="22"/>
      <c r="T30" s="18"/>
      <c r="U30" s="22"/>
      <c r="V30" s="18"/>
      <c r="W30" s="22"/>
      <c r="X30" s="18"/>
    </row>
    <row r="31" spans="1:24" ht="15.75" x14ac:dyDescent="0.25">
      <c r="A31" s="10" t="s">
        <v>17</v>
      </c>
      <c r="B31" s="81" t="s">
        <v>85</v>
      </c>
      <c r="C31" s="85">
        <v>0</v>
      </c>
      <c r="D31" s="14"/>
      <c r="E31" s="49" t="e">
        <f>E56</f>
        <v>#DIV/0!</v>
      </c>
      <c r="G31" s="62">
        <v>0</v>
      </c>
      <c r="H31" s="18"/>
      <c r="I31" s="161" t="s">
        <v>74</v>
      </c>
      <c r="J31" s="18"/>
      <c r="K31" s="23"/>
      <c r="L31" s="18"/>
      <c r="M31" s="22"/>
      <c r="N31" s="18"/>
      <c r="O31" s="23"/>
      <c r="P31" s="18"/>
      <c r="Q31" s="22"/>
      <c r="R31" s="18"/>
      <c r="S31" s="23"/>
      <c r="T31" s="18"/>
      <c r="U31" s="22"/>
      <c r="V31" s="18"/>
      <c r="W31" s="23"/>
      <c r="X31" s="18"/>
    </row>
    <row r="32" spans="1:24" x14ac:dyDescent="0.2">
      <c r="B32" s="92"/>
      <c r="C32" s="14"/>
      <c r="D32" s="14"/>
      <c r="H32" s="18"/>
      <c r="I32" s="151"/>
      <c r="J32" s="18"/>
      <c r="K32" s="22"/>
      <c r="L32" s="18"/>
      <c r="M32" s="22"/>
      <c r="N32" s="18"/>
      <c r="O32" s="22"/>
      <c r="P32" s="18"/>
      <c r="Q32" s="22"/>
      <c r="R32" s="18"/>
      <c r="S32" s="22"/>
      <c r="T32" s="18"/>
      <c r="U32" s="22"/>
      <c r="V32" s="18"/>
      <c r="W32" s="22"/>
      <c r="X32" s="18"/>
    </row>
    <row r="33" spans="1:25" x14ac:dyDescent="0.2">
      <c r="A33" s="10" t="s">
        <v>18</v>
      </c>
      <c r="B33" s="81" t="s">
        <v>71</v>
      </c>
      <c r="C33" s="151">
        <v>0</v>
      </c>
      <c r="D33" s="14"/>
      <c r="E33" s="60">
        <f t="shared" si="0"/>
        <v>0</v>
      </c>
      <c r="G33" s="61">
        <f t="shared" si="1"/>
        <v>0</v>
      </c>
      <c r="H33" s="18"/>
      <c r="I33" s="161" t="s">
        <v>74</v>
      </c>
      <c r="J33" s="18"/>
      <c r="K33" s="22"/>
      <c r="L33" s="18"/>
      <c r="M33" s="22"/>
      <c r="N33" s="18"/>
      <c r="O33" s="22"/>
      <c r="P33" s="18"/>
      <c r="Q33" s="22"/>
      <c r="R33" s="18"/>
      <c r="S33" s="22"/>
      <c r="T33" s="18"/>
      <c r="U33" s="22"/>
      <c r="V33" s="18"/>
      <c r="W33" s="22"/>
      <c r="X33" s="18"/>
    </row>
    <row r="34" spans="1:25" ht="16.5" x14ac:dyDescent="0.25">
      <c r="A34" s="10" t="s">
        <v>19</v>
      </c>
      <c r="B34" s="81" t="s">
        <v>67</v>
      </c>
      <c r="C34" s="151">
        <v>0</v>
      </c>
      <c r="D34" s="47"/>
      <c r="E34" s="60">
        <f t="shared" si="0"/>
        <v>0</v>
      </c>
      <c r="F34" s="48"/>
      <c r="G34" s="61">
        <f t="shared" si="1"/>
        <v>0</v>
      </c>
      <c r="H34" s="18"/>
      <c r="I34" s="163"/>
      <c r="J34" s="18"/>
      <c r="K34" s="22"/>
      <c r="L34" s="18"/>
      <c r="M34" s="24"/>
      <c r="N34" s="18"/>
      <c r="O34" s="22"/>
      <c r="P34" s="18"/>
      <c r="Q34" s="24"/>
      <c r="R34" s="18"/>
      <c r="S34" s="22"/>
      <c r="T34" s="18"/>
      <c r="U34" s="24"/>
      <c r="V34" s="18"/>
      <c r="W34" s="22"/>
      <c r="X34" s="18"/>
    </row>
    <row r="35" spans="1:25" x14ac:dyDescent="0.2">
      <c r="A35" s="10"/>
      <c r="B35" s="81"/>
      <c r="C35" s="84"/>
      <c r="D35" s="14"/>
      <c r="E35" s="49"/>
      <c r="G35" s="61"/>
      <c r="H35" s="18"/>
      <c r="I35" s="164"/>
      <c r="J35" s="18"/>
      <c r="K35" s="25"/>
      <c r="L35" s="18"/>
      <c r="M35" s="25"/>
      <c r="N35" s="18"/>
      <c r="O35" s="25"/>
      <c r="P35" s="18"/>
      <c r="Q35" s="25"/>
      <c r="R35" s="18"/>
      <c r="S35" s="22"/>
      <c r="T35" s="18"/>
      <c r="U35" s="25"/>
      <c r="V35" s="18"/>
      <c r="W35" s="22"/>
      <c r="X35" s="18"/>
    </row>
    <row r="36" spans="1:25" ht="15.75" thickBot="1" x14ac:dyDescent="0.25">
      <c r="A36" s="10" t="s">
        <v>21</v>
      </c>
      <c r="B36" s="81" t="s">
        <v>116</v>
      </c>
      <c r="C36" s="143">
        <f>+SUM(C18:C21)-C40+SUM(C23:C29)+C31-C30-C33-C22</f>
        <v>0</v>
      </c>
      <c r="D36" s="50">
        <f>+SUM(D18:D33)+D40</f>
        <v>0</v>
      </c>
      <c r="E36" s="51" t="e">
        <f>+SUM(E18:E33)+E40</f>
        <v>#DIV/0!</v>
      </c>
      <c r="F36" s="14"/>
      <c r="G36" s="63">
        <f>+SUM(G18:G33)+G40</f>
        <v>0</v>
      </c>
      <c r="H36" s="26"/>
      <c r="I36" s="165"/>
      <c r="J36" s="26"/>
      <c r="K36" s="1"/>
      <c r="L36" s="26"/>
      <c r="M36" s="1"/>
      <c r="N36" s="26"/>
      <c r="O36" s="1"/>
      <c r="P36" s="26"/>
      <c r="Q36" s="1"/>
      <c r="R36" s="26"/>
      <c r="S36" s="1"/>
      <c r="T36" s="26"/>
      <c r="U36" s="1"/>
      <c r="V36" s="26"/>
      <c r="W36" s="1"/>
      <c r="X36" s="26"/>
      <c r="Y36" s="14"/>
    </row>
    <row r="37" spans="1:25" x14ac:dyDescent="0.2">
      <c r="A37" s="10"/>
      <c r="B37" s="81"/>
      <c r="C37" s="84"/>
      <c r="D37" s="14"/>
      <c r="E37" s="25"/>
      <c r="F37" s="14"/>
      <c r="G37" s="61"/>
      <c r="H37" s="26"/>
      <c r="I37" s="165"/>
      <c r="J37" s="26"/>
      <c r="K37" s="1"/>
      <c r="L37" s="26"/>
      <c r="M37" s="1"/>
      <c r="N37" s="26"/>
      <c r="O37" s="1"/>
      <c r="P37" s="26"/>
      <c r="Q37" s="1"/>
      <c r="R37" s="26"/>
      <c r="S37" s="1"/>
      <c r="T37" s="26"/>
      <c r="U37" s="1"/>
      <c r="V37" s="26"/>
      <c r="W37" s="1"/>
      <c r="X37" s="26"/>
      <c r="Y37" s="14"/>
    </row>
    <row r="38" spans="1:25" ht="16.5" thickBot="1" x14ac:dyDescent="0.3">
      <c r="B38" s="91" t="s">
        <v>35</v>
      </c>
      <c r="C38" s="84"/>
      <c r="D38" s="14"/>
      <c r="E38" s="25"/>
      <c r="F38" s="14"/>
      <c r="G38" s="61"/>
      <c r="H38" s="26"/>
      <c r="I38" s="165"/>
      <c r="J38" s="26"/>
      <c r="K38" s="1"/>
      <c r="L38" s="26"/>
      <c r="M38" s="1"/>
      <c r="N38" s="26"/>
      <c r="O38" s="1"/>
      <c r="P38" s="26"/>
      <c r="Q38" s="1"/>
      <c r="R38" s="26"/>
      <c r="S38" s="1"/>
      <c r="T38" s="26"/>
      <c r="U38" s="1"/>
      <c r="V38" s="26"/>
      <c r="W38" s="1"/>
      <c r="X38" s="26"/>
      <c r="Y38" s="14"/>
    </row>
    <row r="39" spans="1:25" x14ac:dyDescent="0.2">
      <c r="A39" s="10" t="s">
        <v>22</v>
      </c>
      <c r="B39" s="81" t="s">
        <v>36</v>
      </c>
      <c r="C39" s="85">
        <v>0</v>
      </c>
      <c r="D39" s="14"/>
      <c r="E39" s="58">
        <f>+C39</f>
        <v>0</v>
      </c>
      <c r="F39" s="14"/>
      <c r="G39" s="61">
        <f t="shared" si="1"/>
        <v>0</v>
      </c>
      <c r="H39" s="26"/>
      <c r="I39" s="161" t="s">
        <v>74</v>
      </c>
      <c r="J39" s="26"/>
      <c r="K39" s="27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26"/>
      <c r="W39" s="27"/>
      <c r="X39" s="26"/>
      <c r="Y39" s="14"/>
    </row>
    <row r="40" spans="1:25" x14ac:dyDescent="0.2">
      <c r="A40" s="10" t="s">
        <v>23</v>
      </c>
      <c r="B40" s="81" t="s">
        <v>37</v>
      </c>
      <c r="C40" s="85">
        <v>0</v>
      </c>
      <c r="D40" s="14"/>
      <c r="E40" s="60">
        <f>+C40</f>
        <v>0</v>
      </c>
      <c r="F40" s="14"/>
      <c r="G40" s="61">
        <f t="shared" si="1"/>
        <v>0</v>
      </c>
      <c r="H40" s="26"/>
      <c r="I40" s="161" t="s">
        <v>74</v>
      </c>
      <c r="J40" s="26"/>
      <c r="K40" s="27"/>
      <c r="L40" s="26"/>
      <c r="M40" s="27"/>
      <c r="N40" s="26"/>
      <c r="O40" s="27"/>
      <c r="P40" s="26"/>
      <c r="Q40" s="27"/>
      <c r="R40" s="26"/>
      <c r="S40" s="27"/>
      <c r="T40" s="26"/>
      <c r="U40" s="27"/>
      <c r="V40" s="26"/>
      <c r="W40" s="27"/>
      <c r="X40" s="26"/>
      <c r="Y40" s="14"/>
    </row>
    <row r="41" spans="1:25" ht="15.75" thickBot="1" x14ac:dyDescent="0.25">
      <c r="A41" s="10" t="s">
        <v>24</v>
      </c>
      <c r="B41" s="81" t="s">
        <v>38</v>
      </c>
      <c r="C41" s="85">
        <v>0</v>
      </c>
      <c r="D41" s="47"/>
      <c r="E41" s="86">
        <f>+C41</f>
        <v>0</v>
      </c>
      <c r="F41" s="47"/>
      <c r="G41" s="61">
        <f t="shared" si="1"/>
        <v>0</v>
      </c>
      <c r="H41" s="26"/>
      <c r="I41" s="161" t="s">
        <v>74</v>
      </c>
      <c r="J41" s="26"/>
      <c r="K41" s="28"/>
      <c r="L41" s="26"/>
      <c r="M41" s="28"/>
      <c r="N41" s="26"/>
      <c r="O41" s="28"/>
      <c r="P41" s="26"/>
      <c r="Q41" s="28"/>
      <c r="R41" s="26"/>
      <c r="S41" s="28"/>
      <c r="T41" s="26"/>
      <c r="U41" s="28"/>
      <c r="V41" s="26"/>
      <c r="W41" s="28"/>
      <c r="X41" s="26"/>
      <c r="Y41" s="14"/>
    </row>
    <row r="42" spans="1:25" ht="15.75" thickBot="1" x14ac:dyDescent="0.25">
      <c r="A42" s="10"/>
      <c r="B42" s="81"/>
      <c r="C42" s="84"/>
      <c r="D42" s="14"/>
      <c r="E42" s="67"/>
      <c r="F42" s="14"/>
      <c r="G42" s="61"/>
      <c r="H42" s="26"/>
      <c r="I42" s="1"/>
      <c r="J42" s="26"/>
      <c r="K42" s="1"/>
      <c r="L42" s="26"/>
      <c r="M42" s="1"/>
      <c r="N42" s="26"/>
      <c r="O42" s="1"/>
      <c r="P42" s="26"/>
      <c r="Q42" s="1"/>
      <c r="R42" s="26"/>
      <c r="S42" s="1"/>
      <c r="T42" s="26"/>
      <c r="U42" s="1"/>
      <c r="V42" s="26"/>
      <c r="W42" s="1"/>
      <c r="X42" s="26"/>
      <c r="Y42" s="14"/>
    </row>
    <row r="43" spans="1:25" x14ac:dyDescent="0.2">
      <c r="A43" s="10" t="s">
        <v>25</v>
      </c>
      <c r="B43" s="69" t="s">
        <v>114</v>
      </c>
      <c r="C43" s="143">
        <f>+C39-C40</f>
        <v>0</v>
      </c>
      <c r="D43" s="50">
        <f>+D39+D40</f>
        <v>0</v>
      </c>
      <c r="E43" s="68">
        <f>+E39+E40</f>
        <v>0</v>
      </c>
      <c r="F43" s="14"/>
      <c r="G43" s="64">
        <f>+G39+G40</f>
        <v>0</v>
      </c>
      <c r="H43" s="26"/>
      <c r="I43" s="1"/>
      <c r="J43" s="26"/>
      <c r="K43" s="1"/>
      <c r="L43" s="26"/>
      <c r="M43" s="1"/>
      <c r="N43" s="26"/>
      <c r="O43" s="1"/>
      <c r="P43" s="26"/>
      <c r="Q43" s="1"/>
      <c r="R43" s="26"/>
      <c r="S43" s="1"/>
      <c r="T43" s="26"/>
      <c r="U43" s="1"/>
      <c r="V43" s="26"/>
      <c r="W43" s="1"/>
      <c r="X43" s="26"/>
      <c r="Y43" s="14"/>
    </row>
    <row r="44" spans="1:25" x14ac:dyDescent="0.2">
      <c r="A44" s="10"/>
      <c r="B44" s="69"/>
      <c r="C44" s="84"/>
      <c r="D44" s="14"/>
      <c r="E44" s="49"/>
      <c r="F44" s="14"/>
      <c r="G44" s="65"/>
      <c r="H44" s="26"/>
      <c r="I44" s="1"/>
      <c r="J44" s="26"/>
      <c r="K44" s="1"/>
      <c r="L44" s="26"/>
      <c r="M44" s="1"/>
      <c r="N44" s="26"/>
      <c r="O44" s="1"/>
      <c r="P44" s="26"/>
      <c r="Q44" s="1"/>
      <c r="R44" s="26"/>
      <c r="S44" s="1"/>
      <c r="T44" s="26"/>
      <c r="U44" s="1"/>
      <c r="V44" s="26"/>
      <c r="W44" s="1"/>
      <c r="X44" s="26"/>
      <c r="Y44" s="14"/>
    </row>
    <row r="45" spans="1:25" x14ac:dyDescent="0.2">
      <c r="A45" s="10" t="s">
        <v>26</v>
      </c>
      <c r="B45" s="69" t="s">
        <v>39</v>
      </c>
      <c r="C45" s="143">
        <f>+C36-C43</f>
        <v>0</v>
      </c>
      <c r="D45" s="50">
        <f>+D36-D43</f>
        <v>0</v>
      </c>
      <c r="E45" s="53" t="e">
        <f>+E36-E43</f>
        <v>#DIV/0!</v>
      </c>
      <c r="F45" s="14"/>
      <c r="G45" s="65">
        <f>+G36-G43</f>
        <v>0</v>
      </c>
      <c r="H45" s="26"/>
      <c r="I45" s="1"/>
      <c r="J45" s="26"/>
      <c r="K45" s="1"/>
      <c r="L45" s="26"/>
      <c r="M45" s="1"/>
      <c r="N45" s="26"/>
      <c r="O45" s="1"/>
      <c r="P45" s="26"/>
      <c r="Q45" s="1"/>
      <c r="R45" s="26"/>
      <c r="S45" s="1"/>
      <c r="T45" s="26"/>
      <c r="U45" s="1"/>
      <c r="V45" s="26"/>
      <c r="W45" s="1"/>
      <c r="X45" s="26"/>
      <c r="Y45" s="14"/>
    </row>
    <row r="46" spans="1:25" x14ac:dyDescent="0.2">
      <c r="A46" s="10"/>
      <c r="B46" s="69"/>
      <c r="C46" s="88"/>
      <c r="D46" s="52"/>
      <c r="E46" s="54"/>
      <c r="F46" s="14"/>
      <c r="G46" s="66"/>
      <c r="H46" s="26"/>
      <c r="I46" s="2"/>
      <c r="J46" s="26"/>
      <c r="K46" s="2"/>
      <c r="L46" s="26"/>
      <c r="M46" s="2"/>
      <c r="N46" s="26"/>
      <c r="O46" s="2"/>
      <c r="P46" s="26"/>
      <c r="Q46" s="2"/>
      <c r="R46" s="26"/>
      <c r="S46" s="2"/>
      <c r="T46" s="26"/>
      <c r="U46" s="2"/>
      <c r="V46" s="26"/>
      <c r="W46" s="2"/>
      <c r="X46" s="26"/>
      <c r="Y46" s="14"/>
    </row>
    <row r="47" spans="1:25" x14ac:dyDescent="0.2">
      <c r="A47" s="10" t="s">
        <v>28</v>
      </c>
      <c r="B47" s="81" t="s">
        <v>117</v>
      </c>
      <c r="C47" s="143">
        <f>SUM(C18:C21)-C34-C41+C23-C22</f>
        <v>0</v>
      </c>
      <c r="D47" s="50">
        <f>SUM(D18:D23)+D34+D41</f>
        <v>0</v>
      </c>
      <c r="E47" s="53" t="e">
        <f>SUM(E18:E23)+E34+E41</f>
        <v>#DIV/0!</v>
      </c>
      <c r="F47" s="14"/>
      <c r="G47" s="65">
        <f>SUM(G18:G23)+G34+G41</f>
        <v>0</v>
      </c>
      <c r="H47" s="26"/>
      <c r="I47" s="1"/>
      <c r="J47" s="26"/>
      <c r="K47" s="1"/>
      <c r="L47" s="26"/>
      <c r="M47" s="1"/>
      <c r="N47" s="26"/>
      <c r="O47" s="1"/>
      <c r="P47" s="26"/>
      <c r="Q47" s="1"/>
      <c r="R47" s="26"/>
      <c r="S47" s="1"/>
      <c r="T47" s="26"/>
      <c r="U47" s="1"/>
      <c r="V47" s="26"/>
      <c r="W47" s="1"/>
      <c r="X47" s="26"/>
      <c r="Y47" s="14"/>
    </row>
    <row r="48" spans="1:25" ht="15.75" thickBot="1" x14ac:dyDescent="0.25">
      <c r="A48" s="10"/>
      <c r="B48" s="69"/>
      <c r="C48" s="89"/>
      <c r="D48" s="14"/>
      <c r="E48" s="49"/>
      <c r="F48" s="14"/>
      <c r="G48" s="45"/>
      <c r="H48" s="26"/>
      <c r="I48" s="3"/>
      <c r="J48" s="26"/>
      <c r="K48" s="3"/>
      <c r="L48" s="26"/>
      <c r="M48" s="3"/>
      <c r="N48" s="26"/>
      <c r="O48" s="3"/>
      <c r="P48" s="26"/>
      <c r="Q48" s="3"/>
      <c r="R48" s="26"/>
      <c r="S48" s="3"/>
      <c r="T48" s="26"/>
      <c r="U48" s="3"/>
      <c r="V48" s="26"/>
      <c r="W48" s="3"/>
      <c r="X48" s="26"/>
      <c r="Y48" s="14"/>
    </row>
    <row r="49" spans="1:35" ht="16.5" thickBot="1" x14ac:dyDescent="0.3">
      <c r="A49" s="10" t="s">
        <v>40</v>
      </c>
      <c r="C49" s="93" t="str">
        <f>+IF(C47&lt;C45,"Pass","Fail")</f>
        <v>Fail</v>
      </c>
      <c r="D49" s="90"/>
      <c r="E49" s="55" t="e">
        <f>+IF(E47&lt;E45,"Pass","Fail")</f>
        <v>#DIV/0!</v>
      </c>
      <c r="F49" s="14"/>
      <c r="G49" s="46" t="str">
        <f>+IF(G47&lt;G45,"Pass","Fail")</f>
        <v>Fail</v>
      </c>
      <c r="H49" s="26"/>
      <c r="I49" s="4"/>
      <c r="J49" s="26"/>
      <c r="K49" s="4"/>
      <c r="L49" s="26"/>
      <c r="M49" s="4"/>
      <c r="N49" s="26"/>
      <c r="O49" s="4"/>
      <c r="P49" s="26"/>
      <c r="Q49" s="4"/>
      <c r="R49" s="26"/>
      <c r="S49" s="4"/>
      <c r="T49" s="26"/>
      <c r="U49" s="4"/>
      <c r="V49" s="26"/>
      <c r="W49" s="4"/>
      <c r="X49" s="26"/>
      <c r="Y49" s="14"/>
    </row>
    <row r="50" spans="1:35" x14ac:dyDescent="0.2">
      <c r="B50" s="10" t="s">
        <v>41</v>
      </c>
      <c r="E50" s="18"/>
      <c r="F50" s="1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14"/>
    </row>
    <row r="51" spans="1:35" ht="15.75" thickBot="1" x14ac:dyDescent="0.25"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14"/>
    </row>
    <row r="52" spans="1:35" ht="16.5" thickBot="1" x14ac:dyDescent="0.3">
      <c r="A52" s="10" t="s">
        <v>129</v>
      </c>
      <c r="B52" s="10"/>
      <c r="C52" s="93" t="str">
        <f>+IF(C47&lt;(C45-C31),"Pass","Fail")</f>
        <v>Fail</v>
      </c>
      <c r="E52" s="18"/>
      <c r="F52" s="14"/>
      <c r="G52" s="26"/>
      <c r="H52" s="26"/>
      <c r="I52" s="26"/>
      <c r="J52" s="26"/>
      <c r="K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x14ac:dyDescent="0.2">
      <c r="L53" s="26"/>
      <c r="M53" s="26"/>
      <c r="N53" s="26"/>
      <c r="O53" s="33"/>
      <c r="P53" s="26"/>
      <c r="Q53" s="34"/>
      <c r="R53" s="26"/>
      <c r="S53" s="33"/>
      <c r="T53" s="26"/>
      <c r="U53" s="34"/>
      <c r="V53" s="26"/>
      <c r="W53" s="33"/>
      <c r="X53" s="26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12.75" x14ac:dyDescent="0.2">
      <c r="B54" s="94" t="s">
        <v>86</v>
      </c>
      <c r="C54" s="29">
        <f>+C23+C31</f>
        <v>0</v>
      </c>
      <c r="E54" s="26"/>
      <c r="F54" s="14"/>
      <c r="G54" s="26"/>
      <c r="H54" s="26"/>
      <c r="I54" s="26"/>
      <c r="J54" s="26"/>
      <c r="K54" s="26"/>
      <c r="L54" s="26"/>
      <c r="M54" s="34"/>
      <c r="N54" s="26"/>
      <c r="O54" s="33"/>
      <c r="P54" s="26"/>
      <c r="Q54" s="34"/>
      <c r="R54" s="26"/>
      <c r="S54" s="33"/>
      <c r="T54" s="26"/>
      <c r="U54" s="34"/>
      <c r="V54" s="26"/>
      <c r="W54" s="33"/>
      <c r="X54" s="26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2.75" x14ac:dyDescent="0.2">
      <c r="B55" s="94" t="s">
        <v>42</v>
      </c>
      <c r="C55" s="30" t="e">
        <f>+C23/C54</f>
        <v>#DIV/0!</v>
      </c>
      <c r="E55" s="31" t="e">
        <f>+C55*$C$58</f>
        <v>#DIV/0!</v>
      </c>
      <c r="F55" s="32"/>
      <c r="G55" s="33"/>
      <c r="H55" s="26"/>
      <c r="I55" s="34"/>
      <c r="J55" s="26"/>
      <c r="K55" s="33"/>
      <c r="L55" s="26"/>
      <c r="M55" s="34"/>
      <c r="N55" s="26"/>
      <c r="O55" s="39"/>
      <c r="P55" s="26"/>
      <c r="Q55" s="34"/>
      <c r="R55" s="26"/>
      <c r="S55" s="39"/>
      <c r="T55" s="26"/>
      <c r="U55" s="34"/>
      <c r="V55" s="26"/>
      <c r="W55" s="39"/>
      <c r="X55" s="26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2.75" x14ac:dyDescent="0.2">
      <c r="B56" s="15" t="s">
        <v>43</v>
      </c>
      <c r="C56" s="35" t="e">
        <f>+C31/C54</f>
        <v>#DIV/0!</v>
      </c>
      <c r="E56" s="36" t="e">
        <f>+C56*$C$58</f>
        <v>#DIV/0!</v>
      </c>
      <c r="F56" s="32"/>
      <c r="G56" s="33"/>
      <c r="H56" s="26"/>
      <c r="I56" s="34"/>
      <c r="J56" s="26"/>
      <c r="K56" s="33"/>
      <c r="L56" s="26"/>
      <c r="M56" s="34"/>
      <c r="N56" s="26"/>
      <c r="O56" s="39"/>
      <c r="P56" s="26"/>
      <c r="Q56" s="34"/>
      <c r="R56" s="26"/>
      <c r="S56" s="39"/>
      <c r="T56" s="26"/>
      <c r="U56" s="34"/>
      <c r="V56" s="26"/>
      <c r="W56" s="39"/>
      <c r="X56" s="26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x14ac:dyDescent="0.2">
      <c r="C57" s="37"/>
      <c r="E57" s="38"/>
      <c r="F57" s="14"/>
      <c r="G57" s="39"/>
      <c r="H57" s="26"/>
      <c r="I57" s="34"/>
      <c r="J57" s="26"/>
      <c r="K57" s="39"/>
      <c r="L57" s="26"/>
      <c r="M57" s="34"/>
      <c r="N57" s="26"/>
      <c r="O57" s="39"/>
      <c r="P57" s="26"/>
      <c r="Q57" s="34"/>
      <c r="R57" s="26"/>
      <c r="S57" s="39"/>
      <c r="T57" s="26"/>
      <c r="U57" s="34"/>
      <c r="V57" s="26"/>
      <c r="W57" s="39"/>
      <c r="X57" s="26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2.75" x14ac:dyDescent="0.2">
      <c r="B58" s="94" t="s">
        <v>88</v>
      </c>
      <c r="C58" s="44">
        <v>0</v>
      </c>
      <c r="E58" s="40" t="e">
        <f>SUM(E55:E57)</f>
        <v>#DIV/0!</v>
      </c>
      <c r="F58" s="14"/>
      <c r="G58" s="39"/>
      <c r="H58" s="26"/>
      <c r="I58" s="34"/>
      <c r="J58" s="26"/>
      <c r="K58" s="39"/>
      <c r="L58" s="26"/>
      <c r="M58" s="34"/>
      <c r="N58" s="26"/>
      <c r="O58" s="39"/>
      <c r="P58" s="26"/>
      <c r="Q58" s="34"/>
      <c r="R58" s="26"/>
      <c r="S58" s="39"/>
      <c r="T58" s="26"/>
      <c r="U58" s="34"/>
      <c r="V58" s="26"/>
      <c r="W58" s="39"/>
      <c r="X58" s="26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14.25" x14ac:dyDescent="0.2">
      <c r="B59" s="94" t="s">
        <v>89</v>
      </c>
      <c r="C59" s="16" t="str">
        <f>+IF((C58+1)&gt;C54,"No","Yes")</f>
        <v>No</v>
      </c>
      <c r="E59" s="34"/>
      <c r="F59" s="26"/>
      <c r="G59" s="39"/>
      <c r="H59" s="26"/>
      <c r="I59" s="34"/>
      <c r="J59" s="26"/>
      <c r="K59" s="39"/>
      <c r="L59" s="132"/>
      <c r="M59" s="130"/>
      <c r="N59" s="26"/>
      <c r="O59" s="41"/>
      <c r="P59" s="26"/>
      <c r="Q59" s="26"/>
      <c r="R59" s="26"/>
      <c r="S59" s="41"/>
      <c r="T59" s="26"/>
      <c r="U59" s="26"/>
      <c r="V59" s="26"/>
      <c r="W59" s="41"/>
      <c r="X59" s="26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12.75" x14ac:dyDescent="0.2">
      <c r="A60" s="95" t="s">
        <v>94</v>
      </c>
      <c r="B60" s="95"/>
      <c r="C60" s="129"/>
      <c r="D60" s="95"/>
      <c r="E60" s="130"/>
      <c r="F60" s="129"/>
      <c r="G60" s="131"/>
      <c r="H60" s="132"/>
      <c r="I60" s="130"/>
      <c r="J60" s="132"/>
      <c r="K60" s="131"/>
      <c r="L60" s="132"/>
      <c r="M60" s="132"/>
      <c r="N60" s="26"/>
      <c r="O60" s="41"/>
      <c r="P60" s="26"/>
      <c r="Q60" s="26"/>
      <c r="R60" s="26"/>
      <c r="S60" s="41"/>
      <c r="T60" s="26"/>
      <c r="U60" s="26"/>
      <c r="V60" s="26"/>
      <c r="W60" s="41"/>
      <c r="X60" s="26"/>
      <c r="Y60" s="14"/>
      <c r="Z60" s="14"/>
      <c r="AA60" s="14"/>
    </row>
    <row r="61" spans="1:35" ht="12.75" x14ac:dyDescent="0.2">
      <c r="A61" s="95" t="s">
        <v>87</v>
      </c>
      <c r="B61" s="95"/>
      <c r="C61" s="95"/>
      <c r="D61" s="95"/>
      <c r="E61" s="132"/>
      <c r="F61" s="129"/>
      <c r="G61" s="133"/>
      <c r="H61" s="132"/>
      <c r="I61" s="132"/>
      <c r="J61" s="132"/>
      <c r="K61" s="133"/>
      <c r="L61" s="132"/>
      <c r="M61" s="132"/>
    </row>
    <row r="62" spans="1:35" ht="12.75" x14ac:dyDescent="0.2">
      <c r="A62" s="95" t="s">
        <v>93</v>
      </c>
      <c r="B62" s="95"/>
      <c r="C62" s="95"/>
      <c r="D62" s="95"/>
      <c r="E62" s="134"/>
      <c r="F62" s="95"/>
      <c r="G62" s="133"/>
      <c r="H62" s="132"/>
      <c r="I62" s="132"/>
      <c r="J62" s="132"/>
      <c r="K62" s="133"/>
    </row>
    <row r="63" spans="1:35" ht="12.75" x14ac:dyDescent="0.2">
      <c r="C63" s="6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</sheetData>
  <sheetProtection sheet="1"/>
  <dataValidations count="4">
    <dataValidation type="whole" allowBlank="1" showInputMessage="1" showErrorMessage="1" error="Must be Positive Value" sqref="C26:C31 C18:C24 C39:C41">
      <formula1>0</formula1>
      <formula2>1E+36</formula2>
    </dataValidation>
    <dataValidation type="list" allowBlank="1" showInputMessage="1" showErrorMessage="1" sqref="C13:C14">
      <formula1>StudyYears</formula1>
    </dataValidation>
    <dataValidation type="whole" allowBlank="1" showInputMessage="1" showErrorMessage="1" error="Must be a Positive Value" sqref="C33:C34">
      <formula1>0</formula1>
      <formula2>1E+36</formula2>
    </dataValidation>
    <dataValidation type="whole" allowBlank="1" showInputMessage="1" showErrorMessage="1" error="Must be a Positive Value_x000a_" sqref="C58">
      <formula1>0</formula1>
      <formula2>1E+36</formula2>
    </dataValidation>
  </dataValidations>
  <hyperlinks>
    <hyperlink ref="C45" r:id="rId1" display="+@sum(c9..c12)"/>
    <hyperlink ref="G45" r:id="rId2" display="+@sum(c9..c12)"/>
    <hyperlink ref="D45" r:id="rId3" display="+@sum(c9..c12)"/>
    <hyperlink ref="E45" r:id="rId4" display="+@sum(c9..c12)"/>
  </hyperlinks>
  <pageMargins left="0.3" right="0.25" top="1" bottom="0.66" header="0.5" footer="0.5"/>
  <pageSetup scale="80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0"/>
  <sheetViews>
    <sheetView workbookViewId="0"/>
  </sheetViews>
  <sheetFormatPr defaultRowHeight="12.75" x14ac:dyDescent="0.2"/>
  <sheetData>
    <row r="2" spans="2:2" x14ac:dyDescent="0.2">
      <c r="B2" s="136" t="s">
        <v>99</v>
      </c>
    </row>
    <row r="3" spans="2:2" x14ac:dyDescent="0.2">
      <c r="B3" s="136" t="s">
        <v>100</v>
      </c>
    </row>
    <row r="4" spans="2:2" x14ac:dyDescent="0.2">
      <c r="B4" s="136" t="s">
        <v>101</v>
      </c>
    </row>
    <row r="5" spans="2:2" x14ac:dyDescent="0.2">
      <c r="B5" t="s">
        <v>96</v>
      </c>
    </row>
    <row r="6" spans="2:2" x14ac:dyDescent="0.2">
      <c r="B6" s="136" t="s">
        <v>102</v>
      </c>
    </row>
    <row r="7" spans="2:2" x14ac:dyDescent="0.2">
      <c r="B7" s="136" t="s">
        <v>103</v>
      </c>
    </row>
    <row r="8" spans="2:2" x14ac:dyDescent="0.2">
      <c r="B8" s="136" t="s">
        <v>104</v>
      </c>
    </row>
    <row r="9" spans="2:2" x14ac:dyDescent="0.2">
      <c r="B9" s="136" t="s">
        <v>105</v>
      </c>
    </row>
    <row r="10" spans="2:2" x14ac:dyDescent="0.2">
      <c r="B10" s="136" t="s">
        <v>106</v>
      </c>
    </row>
    <row r="11" spans="2:2" x14ac:dyDescent="0.2">
      <c r="B11" s="136" t="s">
        <v>107</v>
      </c>
    </row>
    <row r="12" spans="2:2" x14ac:dyDescent="0.2">
      <c r="B12" s="136" t="s">
        <v>108</v>
      </c>
    </row>
    <row r="13" spans="2:2" x14ac:dyDescent="0.2">
      <c r="B13" s="136" t="s">
        <v>109</v>
      </c>
    </row>
    <row r="14" spans="2:2" x14ac:dyDescent="0.2">
      <c r="B14" s="136" t="s">
        <v>110</v>
      </c>
    </row>
    <row r="15" spans="2:2" x14ac:dyDescent="0.2">
      <c r="B15" s="136" t="s">
        <v>112</v>
      </c>
    </row>
    <row r="16" spans="2:2" x14ac:dyDescent="0.2">
      <c r="B16" s="136" t="s">
        <v>111</v>
      </c>
    </row>
    <row r="17" spans="2:2" x14ac:dyDescent="0.2">
      <c r="B17" s="136"/>
    </row>
    <row r="18" spans="2:2" x14ac:dyDescent="0.2">
      <c r="B18" s="136"/>
    </row>
    <row r="19" spans="2:2" x14ac:dyDescent="0.2">
      <c r="B19" s="136"/>
    </row>
    <row r="20" spans="2:2" x14ac:dyDescent="0.2">
      <c r="B20" s="1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Market Share Screen</vt:lpstr>
      <vt:lpstr>Pivotal Supplier Screen</vt:lpstr>
      <vt:lpstr>Legend</vt:lpstr>
      <vt:lpstr>StudyYears</vt:lpstr>
    </vt:vector>
  </TitlesOfParts>
  <Company>FERC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 Group</dc:creator>
  <cp:lastModifiedBy>Byron Corum</cp:lastModifiedBy>
  <cp:lastPrinted>2013-10-31T20:15:50Z</cp:lastPrinted>
  <dcterms:created xsi:type="dcterms:W3CDTF">2008-10-08T20:12:26Z</dcterms:created>
  <dcterms:modified xsi:type="dcterms:W3CDTF">2016-05-24T16:24:01Z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